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cuments\02_ENSEIGNEMENT\UE_Numeriques\Activité_irrigation\"/>
    </mc:Choice>
  </mc:AlternateContent>
  <bookViews>
    <workbookView xWindow="0" yWindow="0" windowWidth="28800" windowHeight="12135"/>
  </bookViews>
  <sheets>
    <sheet name="Paramètres" sheetId="1" r:id="rId1"/>
    <sheet name="Chroniques" sheetId="3" r:id="rId2"/>
  </sheets>
  <calcPr calcId="152511"/>
</workbook>
</file>

<file path=xl/calcChain.xml><?xml version="1.0" encoding="utf-8"?>
<calcChain xmlns="http://schemas.openxmlformats.org/spreadsheetml/2006/main">
  <c r="T3" i="3" l="1"/>
  <c r="T2" i="3"/>
  <c r="K153" i="3" l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K133" i="3" s="1"/>
  <c r="J134" i="3"/>
  <c r="K134" i="3" s="1"/>
  <c r="J135" i="3"/>
  <c r="K135" i="3" s="1"/>
  <c r="J136" i="3"/>
  <c r="K136" i="3" s="1"/>
  <c r="J137" i="3"/>
  <c r="K137" i="3" s="1"/>
  <c r="J138" i="3"/>
  <c r="K138" i="3" s="1"/>
  <c r="J139" i="3"/>
  <c r="K139" i="3" s="1"/>
  <c r="J140" i="3"/>
  <c r="K140" i="3" s="1"/>
  <c r="J141" i="3"/>
  <c r="K141" i="3" s="1"/>
  <c r="J142" i="3"/>
  <c r="K142" i="3" s="1"/>
  <c r="J143" i="3"/>
  <c r="K143" i="3" s="1"/>
  <c r="J144" i="3"/>
  <c r="K144" i="3" s="1"/>
  <c r="J145" i="3"/>
  <c r="K145" i="3" s="1"/>
  <c r="J146" i="3"/>
  <c r="K146" i="3" s="1"/>
  <c r="J147" i="3"/>
  <c r="K147" i="3" s="1"/>
  <c r="J148" i="3"/>
  <c r="K148" i="3" s="1"/>
  <c r="J149" i="3"/>
  <c r="K149" i="3" s="1"/>
  <c r="J150" i="3"/>
  <c r="K150" i="3" s="1"/>
  <c r="J151" i="3"/>
  <c r="K151" i="3" s="1"/>
  <c r="J152" i="3"/>
  <c r="K152" i="3" s="1"/>
  <c r="J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E133" i="3" s="1"/>
  <c r="F133" i="3" s="1"/>
  <c r="D134" i="3"/>
  <c r="E134" i="3" s="1"/>
  <c r="F134" i="3" s="1"/>
  <c r="D135" i="3"/>
  <c r="E135" i="3" s="1"/>
  <c r="F135" i="3" s="1"/>
  <c r="D136" i="3"/>
  <c r="E136" i="3" s="1"/>
  <c r="F136" i="3" s="1"/>
  <c r="D137" i="3"/>
  <c r="E137" i="3" s="1"/>
  <c r="F137" i="3" s="1"/>
  <c r="D138" i="3"/>
  <c r="E138" i="3" s="1"/>
  <c r="F138" i="3" s="1"/>
  <c r="D139" i="3"/>
  <c r="E139" i="3" s="1"/>
  <c r="F139" i="3" s="1"/>
  <c r="D140" i="3"/>
  <c r="E140" i="3" s="1"/>
  <c r="F140" i="3" s="1"/>
  <c r="D141" i="3"/>
  <c r="E141" i="3" s="1"/>
  <c r="F141" i="3" s="1"/>
  <c r="D142" i="3"/>
  <c r="E142" i="3" s="1"/>
  <c r="F142" i="3" s="1"/>
  <c r="D143" i="3"/>
  <c r="E143" i="3" s="1"/>
  <c r="F143" i="3" s="1"/>
  <c r="D144" i="3"/>
  <c r="E144" i="3" s="1"/>
  <c r="F144" i="3" s="1"/>
  <c r="D145" i="3"/>
  <c r="E145" i="3" s="1"/>
  <c r="F145" i="3" s="1"/>
  <c r="D146" i="3"/>
  <c r="E146" i="3" s="1"/>
  <c r="F146" i="3" s="1"/>
  <c r="D147" i="3"/>
  <c r="E147" i="3" s="1"/>
  <c r="F147" i="3" s="1"/>
  <c r="D148" i="3"/>
  <c r="E148" i="3" s="1"/>
  <c r="F148" i="3" s="1"/>
  <c r="D149" i="3"/>
  <c r="E149" i="3" s="1"/>
  <c r="F149" i="3" s="1"/>
  <c r="D150" i="3"/>
  <c r="E150" i="3" s="1"/>
  <c r="F150" i="3" s="1"/>
  <c r="D151" i="3"/>
  <c r="E151" i="3" s="1"/>
  <c r="F151" i="3" s="1"/>
  <c r="D152" i="3"/>
  <c r="E152" i="3" s="1"/>
  <c r="F152" i="3" s="1"/>
  <c r="D153" i="3"/>
  <c r="E153" i="3" s="1"/>
  <c r="F153" i="3" s="1"/>
  <c r="D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53" i="3"/>
  <c r="B151" i="3"/>
  <c r="B152" i="3"/>
  <c r="B153" i="3"/>
  <c r="B150" i="3"/>
  <c r="B133" i="3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C2" i="3"/>
  <c r="A2" i="3"/>
  <c r="A149" i="3" s="1"/>
  <c r="B3" i="3"/>
  <c r="C3" i="3" s="1"/>
  <c r="B2" i="3"/>
  <c r="A152" i="3" l="1"/>
  <c r="A151" i="3"/>
  <c r="A150" i="3"/>
  <c r="B4" i="3"/>
  <c r="A3" i="3"/>
  <c r="B5" i="3" l="1"/>
  <c r="C4" i="3"/>
  <c r="A4" i="3"/>
  <c r="E4" i="3"/>
  <c r="F4" i="3" s="1"/>
  <c r="E3" i="3"/>
  <c r="F3" i="3" s="1"/>
  <c r="K3" i="3"/>
  <c r="E5" i="3"/>
  <c r="F5" i="3" s="1"/>
  <c r="K5" i="3"/>
  <c r="E2" i="3"/>
  <c r="K2" i="3"/>
  <c r="K4" i="3"/>
  <c r="F2" i="3" l="1"/>
  <c r="L2" i="3"/>
  <c r="B6" i="3"/>
  <c r="C5" i="3"/>
  <c r="A5" i="3"/>
  <c r="M2" i="3"/>
  <c r="B7" i="3" l="1"/>
  <c r="C6" i="3"/>
  <c r="A6" i="3"/>
  <c r="E6" i="3"/>
  <c r="F6" i="3" s="1"/>
  <c r="K6" i="3"/>
  <c r="Q2" i="3"/>
  <c r="N2" i="3"/>
  <c r="B8" i="3" l="1"/>
  <c r="C7" i="3"/>
  <c r="A7" i="3"/>
  <c r="E7" i="3"/>
  <c r="F7" i="3" s="1"/>
  <c r="K7" i="3"/>
  <c r="O2" i="3"/>
  <c r="R2" i="3"/>
  <c r="B9" i="3" l="1"/>
  <c r="C8" i="3"/>
  <c r="A8" i="3"/>
  <c r="E8" i="3"/>
  <c r="F8" i="3" s="1"/>
  <c r="K8" i="3"/>
  <c r="P2" i="3"/>
  <c r="L3" i="3" s="1"/>
  <c r="B10" i="3" l="1"/>
  <c r="C9" i="3"/>
  <c r="A9" i="3"/>
  <c r="K9" i="3"/>
  <c r="E9" i="3"/>
  <c r="F9" i="3" s="1"/>
  <c r="M3" i="3"/>
  <c r="B11" i="3" l="1"/>
  <c r="C10" i="3"/>
  <c r="A10" i="3"/>
  <c r="E10" i="3"/>
  <c r="F10" i="3" s="1"/>
  <c r="K10" i="3"/>
  <c r="N3" i="3"/>
  <c r="Q3" i="3"/>
  <c r="B12" i="3" l="1"/>
  <c r="A11" i="3"/>
  <c r="C11" i="3"/>
  <c r="E11" i="3"/>
  <c r="F11" i="3" s="1"/>
  <c r="K11" i="3"/>
  <c r="R3" i="3"/>
  <c r="O3" i="3"/>
  <c r="B13" i="3" l="1"/>
  <c r="A12" i="3"/>
  <c r="C12" i="3"/>
  <c r="E12" i="3"/>
  <c r="F12" i="3" s="1"/>
  <c r="K12" i="3"/>
  <c r="P3" i="3"/>
  <c r="L4" i="3" s="1"/>
  <c r="B14" i="3" l="1"/>
  <c r="C13" i="3"/>
  <c r="A13" i="3"/>
  <c r="E13" i="3"/>
  <c r="F13" i="3" s="1"/>
  <c r="K13" i="3"/>
  <c r="M4" i="3"/>
  <c r="N4" i="3" s="1"/>
  <c r="B15" i="3" l="1"/>
  <c r="C14" i="3"/>
  <c r="A14" i="3"/>
  <c r="K14" i="3"/>
  <c r="E14" i="3"/>
  <c r="F14" i="3" s="1"/>
  <c r="R4" i="3"/>
  <c r="O4" i="3"/>
  <c r="Q4" i="3"/>
  <c r="P4" i="3"/>
  <c r="L5" i="3" s="1"/>
  <c r="B16" i="3" l="1"/>
  <c r="C15" i="3"/>
  <c r="A15" i="3"/>
  <c r="E15" i="3"/>
  <c r="F15" i="3" s="1"/>
  <c r="K15" i="3"/>
  <c r="M5" i="3"/>
  <c r="Q5" i="3" s="1"/>
  <c r="N5" i="3" l="1"/>
  <c r="O5" i="3" s="1"/>
  <c r="B17" i="3"/>
  <c r="A16" i="3"/>
  <c r="C16" i="3"/>
  <c r="E16" i="3"/>
  <c r="F16" i="3" s="1"/>
  <c r="K16" i="3"/>
  <c r="R5" i="3" l="1"/>
  <c r="B18" i="3"/>
  <c r="A17" i="3"/>
  <c r="C17" i="3"/>
  <c r="K17" i="3"/>
  <c r="E17" i="3"/>
  <c r="F17" i="3" s="1"/>
  <c r="P5" i="3"/>
  <c r="L6" i="3" s="1"/>
  <c r="B19" i="3" l="1"/>
  <c r="A18" i="3"/>
  <c r="C18" i="3"/>
  <c r="K18" i="3"/>
  <c r="E18" i="3"/>
  <c r="F18" i="3" s="1"/>
  <c r="M6" i="3"/>
  <c r="Q6" i="3" s="1"/>
  <c r="N6" i="3" l="1"/>
  <c r="R6" i="3" s="1"/>
  <c r="B20" i="3"/>
  <c r="C19" i="3"/>
  <c r="A19" i="3"/>
  <c r="K19" i="3"/>
  <c r="E19" i="3"/>
  <c r="F19" i="3" s="1"/>
  <c r="O6" i="3" l="1"/>
  <c r="P6" i="3" s="1"/>
  <c r="L7" i="3" s="1"/>
  <c r="B21" i="3"/>
  <c r="A20" i="3"/>
  <c r="C20" i="3"/>
  <c r="K20" i="3"/>
  <c r="E20" i="3"/>
  <c r="F20" i="3" s="1"/>
  <c r="B22" i="3" l="1"/>
  <c r="C21" i="3"/>
  <c r="A21" i="3"/>
  <c r="K21" i="3"/>
  <c r="E21" i="3"/>
  <c r="F21" i="3" s="1"/>
  <c r="M7" i="3"/>
  <c r="Q7" i="3" s="1"/>
  <c r="N7" i="3"/>
  <c r="B23" i="3" l="1"/>
  <c r="A22" i="3"/>
  <c r="C22" i="3"/>
  <c r="E22" i="3"/>
  <c r="F22" i="3" s="1"/>
  <c r="K22" i="3"/>
  <c r="R7" i="3"/>
  <c r="O7" i="3"/>
  <c r="P7" i="3" s="1"/>
  <c r="B24" i="3" l="1"/>
  <c r="C23" i="3"/>
  <c r="A23" i="3"/>
  <c r="K23" i="3"/>
  <c r="E23" i="3"/>
  <c r="F23" i="3" s="1"/>
  <c r="L8" i="3"/>
  <c r="B25" i="3" l="1"/>
  <c r="A24" i="3"/>
  <c r="C24" i="3"/>
  <c r="E24" i="3"/>
  <c r="F24" i="3" s="1"/>
  <c r="K24" i="3"/>
  <c r="M8" i="3"/>
  <c r="B26" i="3" l="1"/>
  <c r="A25" i="3"/>
  <c r="C25" i="3"/>
  <c r="E25" i="3"/>
  <c r="F25" i="3" s="1"/>
  <c r="K25" i="3"/>
  <c r="N8" i="3"/>
  <c r="Q8" i="3"/>
  <c r="B27" i="3" l="1"/>
  <c r="A26" i="3"/>
  <c r="C26" i="3"/>
  <c r="E26" i="3"/>
  <c r="F26" i="3" s="1"/>
  <c r="K26" i="3"/>
  <c r="O8" i="3"/>
  <c r="P8" i="3" s="1"/>
  <c r="R8" i="3"/>
  <c r="B28" i="3" l="1"/>
  <c r="A27" i="3"/>
  <c r="C27" i="3"/>
  <c r="K27" i="3"/>
  <c r="E27" i="3"/>
  <c r="F27" i="3" s="1"/>
  <c r="L9" i="3"/>
  <c r="B29" i="3" l="1"/>
  <c r="A28" i="3"/>
  <c r="C28" i="3"/>
  <c r="K28" i="3"/>
  <c r="E28" i="3"/>
  <c r="F28" i="3" s="1"/>
  <c r="M9" i="3"/>
  <c r="B30" i="3" l="1"/>
  <c r="A29" i="3"/>
  <c r="C29" i="3"/>
  <c r="K29" i="3"/>
  <c r="E29" i="3"/>
  <c r="F29" i="3" s="1"/>
  <c r="Q9" i="3"/>
  <c r="N9" i="3"/>
  <c r="B31" i="3" l="1"/>
  <c r="C30" i="3"/>
  <c r="A30" i="3"/>
  <c r="E30" i="3"/>
  <c r="F30" i="3" s="1"/>
  <c r="K30" i="3"/>
  <c r="O9" i="3"/>
  <c r="P9" i="3" s="1"/>
  <c r="R9" i="3"/>
  <c r="B32" i="3" l="1"/>
  <c r="C31" i="3"/>
  <c r="A31" i="3"/>
  <c r="E31" i="3"/>
  <c r="F31" i="3" s="1"/>
  <c r="K31" i="3"/>
  <c r="L10" i="3"/>
  <c r="B33" i="3" l="1"/>
  <c r="A32" i="3"/>
  <c r="C32" i="3"/>
  <c r="K32" i="3"/>
  <c r="E32" i="3"/>
  <c r="F32" i="3" s="1"/>
  <c r="M10" i="3"/>
  <c r="B34" i="3" l="1"/>
  <c r="A33" i="3"/>
  <c r="C33" i="3"/>
  <c r="K33" i="3"/>
  <c r="E33" i="3"/>
  <c r="F33" i="3" s="1"/>
  <c r="N10" i="3"/>
  <c r="Q10" i="3"/>
  <c r="B35" i="3" l="1"/>
  <c r="A34" i="3"/>
  <c r="C34" i="3"/>
  <c r="E34" i="3"/>
  <c r="F34" i="3" s="1"/>
  <c r="K34" i="3"/>
  <c r="O10" i="3"/>
  <c r="P10" i="3" s="1"/>
  <c r="R10" i="3"/>
  <c r="B36" i="3" l="1"/>
  <c r="A35" i="3"/>
  <c r="C35" i="3"/>
  <c r="E35" i="3"/>
  <c r="F35" i="3" s="1"/>
  <c r="K35" i="3"/>
  <c r="L11" i="3"/>
  <c r="B37" i="3" l="1"/>
  <c r="A36" i="3"/>
  <c r="C36" i="3"/>
  <c r="E36" i="3"/>
  <c r="F36" i="3" s="1"/>
  <c r="K36" i="3"/>
  <c r="M11" i="3"/>
  <c r="B38" i="3" l="1"/>
  <c r="A37" i="3"/>
  <c r="C37" i="3"/>
  <c r="E37" i="3"/>
  <c r="F37" i="3" s="1"/>
  <c r="K37" i="3"/>
  <c r="N11" i="3"/>
  <c r="Q11" i="3"/>
  <c r="B39" i="3" l="1"/>
  <c r="C38" i="3"/>
  <c r="A38" i="3"/>
  <c r="E38" i="3"/>
  <c r="F38" i="3" s="1"/>
  <c r="K38" i="3"/>
  <c r="O11" i="3"/>
  <c r="P11" i="3" s="1"/>
  <c r="R11" i="3"/>
  <c r="B40" i="3" l="1"/>
  <c r="A39" i="3"/>
  <c r="C39" i="3"/>
  <c r="E39" i="3"/>
  <c r="F39" i="3" s="1"/>
  <c r="K39" i="3"/>
  <c r="L12" i="3"/>
  <c r="B41" i="3" l="1"/>
  <c r="C40" i="3"/>
  <c r="A40" i="3"/>
  <c r="E40" i="3"/>
  <c r="F40" i="3" s="1"/>
  <c r="K40" i="3"/>
  <c r="M12" i="3"/>
  <c r="B42" i="3" l="1"/>
  <c r="A41" i="3"/>
  <c r="C41" i="3"/>
  <c r="K41" i="3"/>
  <c r="E41" i="3"/>
  <c r="F41" i="3" s="1"/>
  <c r="N12" i="3"/>
  <c r="Q12" i="3"/>
  <c r="B43" i="3" l="1"/>
  <c r="C42" i="3"/>
  <c r="A42" i="3"/>
  <c r="E42" i="3"/>
  <c r="F42" i="3" s="1"/>
  <c r="K42" i="3"/>
  <c r="O12" i="3"/>
  <c r="P12" i="3" s="1"/>
  <c r="R12" i="3"/>
  <c r="B44" i="3" l="1"/>
  <c r="A43" i="3"/>
  <c r="C43" i="3"/>
  <c r="K43" i="3"/>
  <c r="E43" i="3"/>
  <c r="F43" i="3" s="1"/>
  <c r="L13" i="3"/>
  <c r="B45" i="3" l="1"/>
  <c r="C44" i="3"/>
  <c r="A44" i="3"/>
  <c r="E44" i="3"/>
  <c r="F44" i="3" s="1"/>
  <c r="K44" i="3"/>
  <c r="M13" i="3"/>
  <c r="B46" i="3" l="1"/>
  <c r="C45" i="3"/>
  <c r="A45" i="3"/>
  <c r="E45" i="3"/>
  <c r="F45" i="3" s="1"/>
  <c r="K45" i="3"/>
  <c r="N13" i="3"/>
  <c r="Q13" i="3"/>
  <c r="B47" i="3" l="1"/>
  <c r="C46" i="3"/>
  <c r="A46" i="3"/>
  <c r="K46" i="3"/>
  <c r="E46" i="3"/>
  <c r="F46" i="3" s="1"/>
  <c r="O13" i="3"/>
  <c r="P13" i="3" s="1"/>
  <c r="R13" i="3"/>
  <c r="B48" i="3" l="1"/>
  <c r="A47" i="3"/>
  <c r="C47" i="3"/>
  <c r="E47" i="3"/>
  <c r="F47" i="3" s="1"/>
  <c r="K47" i="3"/>
  <c r="L14" i="3"/>
  <c r="B49" i="3" l="1"/>
  <c r="A48" i="3"/>
  <c r="C48" i="3"/>
  <c r="E48" i="3"/>
  <c r="F48" i="3" s="1"/>
  <c r="K48" i="3"/>
  <c r="M14" i="3"/>
  <c r="B50" i="3" l="1"/>
  <c r="C49" i="3"/>
  <c r="A49" i="3"/>
  <c r="K49" i="3"/>
  <c r="E49" i="3"/>
  <c r="F49" i="3" s="1"/>
  <c r="Q14" i="3"/>
  <c r="N14" i="3"/>
  <c r="B51" i="3" l="1"/>
  <c r="A50" i="3"/>
  <c r="C50" i="3"/>
  <c r="K50" i="3"/>
  <c r="E50" i="3"/>
  <c r="F50" i="3" s="1"/>
  <c r="O14" i="3"/>
  <c r="P14" i="3" s="1"/>
  <c r="R14" i="3"/>
  <c r="B52" i="3" l="1"/>
  <c r="C51" i="3"/>
  <c r="A51" i="3"/>
  <c r="E51" i="3"/>
  <c r="F51" i="3" s="1"/>
  <c r="K51" i="3"/>
  <c r="L15" i="3"/>
  <c r="B53" i="3" l="1"/>
  <c r="C52" i="3"/>
  <c r="A52" i="3"/>
  <c r="E52" i="3"/>
  <c r="F52" i="3" s="1"/>
  <c r="K52" i="3"/>
  <c r="M15" i="3"/>
  <c r="B54" i="3" l="1"/>
  <c r="C53" i="3"/>
  <c r="A53" i="3"/>
  <c r="E53" i="3"/>
  <c r="F53" i="3" s="1"/>
  <c r="K53" i="3"/>
  <c r="N15" i="3"/>
  <c r="Q15" i="3"/>
  <c r="B55" i="3" l="1"/>
  <c r="C54" i="3"/>
  <c r="A54" i="3"/>
  <c r="E54" i="3"/>
  <c r="F54" i="3" s="1"/>
  <c r="K54" i="3"/>
  <c r="R15" i="3"/>
  <c r="O15" i="3"/>
  <c r="P15" i="3" s="1"/>
  <c r="B56" i="3" l="1"/>
  <c r="C55" i="3"/>
  <c r="A55" i="3"/>
  <c r="E55" i="3"/>
  <c r="F55" i="3" s="1"/>
  <c r="K55" i="3"/>
  <c r="L16" i="3"/>
  <c r="B57" i="3" l="1"/>
  <c r="C56" i="3"/>
  <c r="A56" i="3"/>
  <c r="K56" i="3"/>
  <c r="E56" i="3"/>
  <c r="F56" i="3" s="1"/>
  <c r="M16" i="3"/>
  <c r="B58" i="3" l="1"/>
  <c r="C57" i="3"/>
  <c r="A57" i="3"/>
  <c r="K57" i="3"/>
  <c r="E57" i="3"/>
  <c r="F57" i="3" s="1"/>
  <c r="N16" i="3"/>
  <c r="Q16" i="3"/>
  <c r="B59" i="3" l="1"/>
  <c r="C58" i="3"/>
  <c r="A58" i="3"/>
  <c r="E58" i="3"/>
  <c r="F58" i="3" s="1"/>
  <c r="K58" i="3"/>
  <c r="O16" i="3"/>
  <c r="P16" i="3" s="1"/>
  <c r="R16" i="3"/>
  <c r="B60" i="3" l="1"/>
  <c r="C59" i="3"/>
  <c r="A59" i="3"/>
  <c r="K59" i="3"/>
  <c r="E59" i="3"/>
  <c r="F59" i="3" s="1"/>
  <c r="L17" i="3"/>
  <c r="B61" i="3" l="1"/>
  <c r="C60" i="3"/>
  <c r="A60" i="3"/>
  <c r="E60" i="3"/>
  <c r="F60" i="3" s="1"/>
  <c r="K60" i="3"/>
  <c r="M17" i="3"/>
  <c r="B62" i="3" l="1"/>
  <c r="A61" i="3"/>
  <c r="C61" i="3"/>
  <c r="E61" i="3"/>
  <c r="F61" i="3" s="1"/>
  <c r="K61" i="3"/>
  <c r="Q17" i="3"/>
  <c r="N17" i="3"/>
  <c r="B63" i="3" l="1"/>
  <c r="C62" i="3"/>
  <c r="A62" i="3"/>
  <c r="E62" i="3"/>
  <c r="F62" i="3" s="1"/>
  <c r="K62" i="3"/>
  <c r="R17" i="3"/>
  <c r="O17" i="3"/>
  <c r="P17" i="3" s="1"/>
  <c r="B64" i="3" l="1"/>
  <c r="A63" i="3"/>
  <c r="C63" i="3"/>
  <c r="K63" i="3"/>
  <c r="E63" i="3"/>
  <c r="F63" i="3" s="1"/>
  <c r="L18" i="3"/>
  <c r="B65" i="3" l="1"/>
  <c r="A64" i="3"/>
  <c r="C64" i="3"/>
  <c r="K64" i="3"/>
  <c r="E64" i="3"/>
  <c r="F64" i="3" s="1"/>
  <c r="M18" i="3"/>
  <c r="B66" i="3" l="1"/>
  <c r="A65" i="3"/>
  <c r="C65" i="3"/>
  <c r="E65" i="3"/>
  <c r="F65" i="3" s="1"/>
  <c r="K65" i="3"/>
  <c r="N18" i="3"/>
  <c r="Q18" i="3"/>
  <c r="B67" i="3" l="1"/>
  <c r="C66" i="3"/>
  <c r="A66" i="3"/>
  <c r="E66" i="3"/>
  <c r="F66" i="3" s="1"/>
  <c r="K66" i="3"/>
  <c r="R18" i="3"/>
  <c r="O18" i="3"/>
  <c r="P18" i="3" s="1"/>
  <c r="B68" i="3" l="1"/>
  <c r="C67" i="3"/>
  <c r="A67" i="3"/>
  <c r="K67" i="3"/>
  <c r="E67" i="3"/>
  <c r="F67" i="3" s="1"/>
  <c r="L19" i="3"/>
  <c r="B69" i="3" l="1"/>
  <c r="A68" i="3"/>
  <c r="C68" i="3"/>
  <c r="K68" i="3"/>
  <c r="E68" i="3"/>
  <c r="F68" i="3" s="1"/>
  <c r="M19" i="3"/>
  <c r="B70" i="3" l="1"/>
  <c r="A69" i="3"/>
  <c r="C69" i="3"/>
  <c r="E69" i="3"/>
  <c r="F69" i="3" s="1"/>
  <c r="K69" i="3"/>
  <c r="N19" i="3"/>
  <c r="Q19" i="3"/>
  <c r="B71" i="3" l="1"/>
  <c r="A70" i="3"/>
  <c r="C70" i="3"/>
  <c r="E70" i="3"/>
  <c r="F70" i="3" s="1"/>
  <c r="K70" i="3"/>
  <c r="O19" i="3"/>
  <c r="P19" i="3" s="1"/>
  <c r="R19" i="3"/>
  <c r="B72" i="3" l="1"/>
  <c r="A71" i="3"/>
  <c r="C71" i="3"/>
  <c r="E71" i="3"/>
  <c r="F71" i="3" s="1"/>
  <c r="K71" i="3"/>
  <c r="L20" i="3"/>
  <c r="B73" i="3" l="1"/>
  <c r="A72" i="3"/>
  <c r="C72" i="3"/>
  <c r="K72" i="3"/>
  <c r="E72" i="3"/>
  <c r="F72" i="3" s="1"/>
  <c r="M20" i="3"/>
  <c r="B74" i="3" l="1"/>
  <c r="A73" i="3"/>
  <c r="C73" i="3"/>
  <c r="E73" i="3"/>
  <c r="F73" i="3" s="1"/>
  <c r="K73" i="3"/>
  <c r="Q20" i="3"/>
  <c r="N20" i="3"/>
  <c r="B75" i="3" l="1"/>
  <c r="A74" i="3"/>
  <c r="C74" i="3"/>
  <c r="E74" i="3"/>
  <c r="F74" i="3" s="1"/>
  <c r="K74" i="3"/>
  <c r="O20" i="3"/>
  <c r="P20" i="3" s="1"/>
  <c r="R20" i="3"/>
  <c r="B76" i="3" l="1"/>
  <c r="A75" i="3"/>
  <c r="C75" i="3"/>
  <c r="K75" i="3"/>
  <c r="E75" i="3"/>
  <c r="F75" i="3" s="1"/>
  <c r="L21" i="3"/>
  <c r="B77" i="3" l="1"/>
  <c r="C76" i="3"/>
  <c r="A76" i="3"/>
  <c r="E76" i="3"/>
  <c r="F76" i="3" s="1"/>
  <c r="K76" i="3"/>
  <c r="M21" i="3"/>
  <c r="B78" i="3" l="1"/>
  <c r="A77" i="3"/>
  <c r="C77" i="3"/>
  <c r="K77" i="3"/>
  <c r="E77" i="3"/>
  <c r="F77" i="3" s="1"/>
  <c r="N21" i="3"/>
  <c r="Q21" i="3"/>
  <c r="B79" i="3" l="1"/>
  <c r="A78" i="3"/>
  <c r="C78" i="3"/>
  <c r="E78" i="3"/>
  <c r="F78" i="3" s="1"/>
  <c r="K78" i="3"/>
  <c r="O21" i="3"/>
  <c r="P21" i="3" s="1"/>
  <c r="R21" i="3"/>
  <c r="B80" i="3" l="1"/>
  <c r="A79" i="3"/>
  <c r="C79" i="3"/>
  <c r="E79" i="3"/>
  <c r="F79" i="3" s="1"/>
  <c r="K79" i="3"/>
  <c r="L22" i="3"/>
  <c r="B81" i="3" l="1"/>
  <c r="A80" i="3"/>
  <c r="C80" i="3"/>
  <c r="K80" i="3"/>
  <c r="E80" i="3"/>
  <c r="F80" i="3" s="1"/>
  <c r="M22" i="3"/>
  <c r="B82" i="3" l="1"/>
  <c r="A81" i="3"/>
  <c r="C81" i="3"/>
  <c r="E81" i="3"/>
  <c r="F81" i="3" s="1"/>
  <c r="K81" i="3"/>
  <c r="N22" i="3"/>
  <c r="Q22" i="3"/>
  <c r="B83" i="3" l="1"/>
  <c r="C82" i="3"/>
  <c r="A82" i="3"/>
  <c r="E82" i="3"/>
  <c r="F82" i="3" s="1"/>
  <c r="K82" i="3"/>
  <c r="O22" i="3"/>
  <c r="P22" i="3" s="1"/>
  <c r="R22" i="3"/>
  <c r="B84" i="3" l="1"/>
  <c r="C83" i="3"/>
  <c r="A83" i="3"/>
  <c r="K83" i="3"/>
  <c r="E83" i="3"/>
  <c r="F83" i="3" s="1"/>
  <c r="L23" i="3"/>
  <c r="B85" i="3" l="1"/>
  <c r="C84" i="3"/>
  <c r="A84" i="3"/>
  <c r="E84" i="3"/>
  <c r="F84" i="3" s="1"/>
  <c r="K84" i="3"/>
  <c r="M23" i="3"/>
  <c r="B86" i="3" l="1"/>
  <c r="C85" i="3"/>
  <c r="A85" i="3"/>
  <c r="E85" i="3"/>
  <c r="F85" i="3" s="1"/>
  <c r="K85" i="3"/>
  <c r="N23" i="3"/>
  <c r="Q23" i="3"/>
  <c r="B87" i="3" l="1"/>
  <c r="C86" i="3"/>
  <c r="A86" i="3"/>
  <c r="E86" i="3"/>
  <c r="F86" i="3" s="1"/>
  <c r="K86" i="3"/>
  <c r="R23" i="3"/>
  <c r="O23" i="3"/>
  <c r="P23" i="3" s="1"/>
  <c r="B88" i="3" l="1"/>
  <c r="A87" i="3"/>
  <c r="C87" i="3"/>
  <c r="E87" i="3"/>
  <c r="F87" i="3" s="1"/>
  <c r="K87" i="3"/>
  <c r="L24" i="3"/>
  <c r="B89" i="3" l="1"/>
  <c r="C88" i="3"/>
  <c r="A88" i="3"/>
  <c r="E88" i="3"/>
  <c r="F88" i="3" s="1"/>
  <c r="K88" i="3"/>
  <c r="M24" i="3"/>
  <c r="B90" i="3" l="1"/>
  <c r="C89" i="3"/>
  <c r="A89" i="3"/>
  <c r="K89" i="3"/>
  <c r="E89" i="3"/>
  <c r="F89" i="3" s="1"/>
  <c r="Q24" i="3"/>
  <c r="N24" i="3"/>
  <c r="B91" i="3" l="1"/>
  <c r="A90" i="3"/>
  <c r="C90" i="3"/>
  <c r="K90" i="3"/>
  <c r="E90" i="3"/>
  <c r="F90" i="3" s="1"/>
  <c r="R24" i="3"/>
  <c r="O24" i="3"/>
  <c r="P24" i="3" s="1"/>
  <c r="B92" i="3" l="1"/>
  <c r="A91" i="3"/>
  <c r="C91" i="3"/>
  <c r="K91" i="3"/>
  <c r="E91" i="3"/>
  <c r="F91" i="3" s="1"/>
  <c r="L25" i="3"/>
  <c r="B93" i="3" l="1"/>
  <c r="A92" i="3"/>
  <c r="C92" i="3"/>
  <c r="K92" i="3"/>
  <c r="E92" i="3"/>
  <c r="F92" i="3" s="1"/>
  <c r="M25" i="3"/>
  <c r="B94" i="3" l="1"/>
  <c r="A93" i="3"/>
  <c r="C93" i="3"/>
  <c r="E93" i="3"/>
  <c r="F93" i="3" s="1"/>
  <c r="K93" i="3"/>
  <c r="N25" i="3"/>
  <c r="Q25" i="3"/>
  <c r="B95" i="3" l="1"/>
  <c r="A94" i="3"/>
  <c r="C94" i="3"/>
  <c r="E94" i="3"/>
  <c r="F94" i="3" s="1"/>
  <c r="K94" i="3"/>
  <c r="O25" i="3"/>
  <c r="P25" i="3" s="1"/>
  <c r="R25" i="3"/>
  <c r="B96" i="3" l="1"/>
  <c r="A95" i="3"/>
  <c r="C95" i="3"/>
  <c r="K95" i="3"/>
  <c r="E95" i="3"/>
  <c r="F95" i="3" s="1"/>
  <c r="L26" i="3"/>
  <c r="B97" i="3" l="1"/>
  <c r="A96" i="3"/>
  <c r="C96" i="3"/>
  <c r="E96" i="3"/>
  <c r="F96" i="3" s="1"/>
  <c r="K96" i="3"/>
  <c r="M26" i="3"/>
  <c r="B98" i="3" l="1"/>
  <c r="A97" i="3"/>
  <c r="C97" i="3"/>
  <c r="E97" i="3"/>
  <c r="F97" i="3" s="1"/>
  <c r="K97" i="3"/>
  <c r="N26" i="3"/>
  <c r="Q26" i="3"/>
  <c r="B99" i="3" l="1"/>
  <c r="A98" i="3"/>
  <c r="C98" i="3"/>
  <c r="K98" i="3"/>
  <c r="E98" i="3"/>
  <c r="F98" i="3" s="1"/>
  <c r="O26" i="3"/>
  <c r="P26" i="3" s="1"/>
  <c r="R26" i="3"/>
  <c r="B100" i="3" l="1"/>
  <c r="C99" i="3"/>
  <c r="A99" i="3"/>
  <c r="E99" i="3"/>
  <c r="F99" i="3" s="1"/>
  <c r="K99" i="3"/>
  <c r="L27" i="3"/>
  <c r="B101" i="3" l="1"/>
  <c r="C100" i="3"/>
  <c r="A100" i="3"/>
  <c r="E100" i="3"/>
  <c r="F100" i="3" s="1"/>
  <c r="K100" i="3"/>
  <c r="M27" i="3"/>
  <c r="B102" i="3" l="1"/>
  <c r="C101" i="3"/>
  <c r="A101" i="3"/>
  <c r="E101" i="3"/>
  <c r="F101" i="3" s="1"/>
  <c r="K101" i="3"/>
  <c r="N27" i="3"/>
  <c r="Q27" i="3"/>
  <c r="B103" i="3" l="1"/>
  <c r="C102" i="3"/>
  <c r="A102" i="3"/>
  <c r="E102" i="3"/>
  <c r="F102" i="3" s="1"/>
  <c r="K102" i="3"/>
  <c r="R27" i="3"/>
  <c r="O27" i="3"/>
  <c r="P27" i="3" s="1"/>
  <c r="B104" i="3" l="1"/>
  <c r="A103" i="3"/>
  <c r="C103" i="3"/>
  <c r="E103" i="3"/>
  <c r="F103" i="3" s="1"/>
  <c r="K103" i="3"/>
  <c r="L28" i="3"/>
  <c r="B105" i="3" l="1"/>
  <c r="C104" i="3"/>
  <c r="A104" i="3"/>
  <c r="E104" i="3"/>
  <c r="F104" i="3" s="1"/>
  <c r="K104" i="3"/>
  <c r="M28" i="3"/>
  <c r="B106" i="3" l="1"/>
  <c r="C105" i="3"/>
  <c r="A105" i="3"/>
  <c r="K105" i="3"/>
  <c r="E105" i="3"/>
  <c r="F105" i="3" s="1"/>
  <c r="Q28" i="3"/>
  <c r="N28" i="3"/>
  <c r="B107" i="3" l="1"/>
  <c r="A106" i="3"/>
  <c r="C106" i="3"/>
  <c r="E106" i="3"/>
  <c r="F106" i="3" s="1"/>
  <c r="K106" i="3"/>
  <c r="R28" i="3"/>
  <c r="O28" i="3"/>
  <c r="P28" i="3" s="1"/>
  <c r="B108" i="3" l="1"/>
  <c r="C107" i="3"/>
  <c r="A107" i="3"/>
  <c r="E107" i="3"/>
  <c r="F107" i="3" s="1"/>
  <c r="K107" i="3"/>
  <c r="L29" i="3"/>
  <c r="B109" i="3" l="1"/>
  <c r="C108" i="3"/>
  <c r="A108" i="3"/>
  <c r="E108" i="3"/>
  <c r="F108" i="3" s="1"/>
  <c r="K108" i="3"/>
  <c r="M29" i="3"/>
  <c r="B110" i="3" l="1"/>
  <c r="C109" i="3"/>
  <c r="A109" i="3"/>
  <c r="E109" i="3"/>
  <c r="F109" i="3" s="1"/>
  <c r="K109" i="3"/>
  <c r="N29" i="3"/>
  <c r="Q29" i="3"/>
  <c r="B111" i="3" l="1"/>
  <c r="C110" i="3"/>
  <c r="A110" i="3"/>
  <c r="E110" i="3"/>
  <c r="F110" i="3" s="1"/>
  <c r="K110" i="3"/>
  <c r="O29" i="3"/>
  <c r="P29" i="3" s="1"/>
  <c r="R29" i="3"/>
  <c r="B112" i="3" l="1"/>
  <c r="C111" i="3"/>
  <c r="A111" i="3"/>
  <c r="E111" i="3"/>
  <c r="F111" i="3" s="1"/>
  <c r="K111" i="3"/>
  <c r="L30" i="3"/>
  <c r="B113" i="3" l="1"/>
  <c r="A112" i="3"/>
  <c r="C112" i="3"/>
  <c r="E112" i="3"/>
  <c r="F112" i="3" s="1"/>
  <c r="K112" i="3"/>
  <c r="M30" i="3"/>
  <c r="B114" i="3" l="1"/>
  <c r="A113" i="3"/>
  <c r="C113" i="3"/>
  <c r="K113" i="3"/>
  <c r="E113" i="3"/>
  <c r="F113" i="3" s="1"/>
  <c r="N30" i="3"/>
  <c r="Q30" i="3"/>
  <c r="B115" i="3" l="1"/>
  <c r="A114" i="3"/>
  <c r="C114" i="3"/>
  <c r="E114" i="3"/>
  <c r="F114" i="3" s="1"/>
  <c r="K114" i="3"/>
  <c r="O30" i="3"/>
  <c r="P30" i="3" s="1"/>
  <c r="R30" i="3"/>
  <c r="B116" i="3" l="1"/>
  <c r="A115" i="3"/>
  <c r="C115" i="3"/>
  <c r="E115" i="3"/>
  <c r="F115" i="3" s="1"/>
  <c r="K115" i="3"/>
  <c r="L31" i="3"/>
  <c r="B117" i="3" l="1"/>
  <c r="C116" i="3"/>
  <c r="A116" i="3"/>
  <c r="E116" i="3"/>
  <c r="F116" i="3" s="1"/>
  <c r="K116" i="3"/>
  <c r="M31" i="3"/>
  <c r="B118" i="3" l="1"/>
  <c r="C117" i="3"/>
  <c r="A117" i="3"/>
  <c r="K117" i="3"/>
  <c r="E117" i="3"/>
  <c r="F117" i="3" s="1"/>
  <c r="Q31" i="3"/>
  <c r="N31" i="3"/>
  <c r="B119" i="3" l="1"/>
  <c r="A118" i="3"/>
  <c r="C118" i="3"/>
  <c r="E118" i="3"/>
  <c r="F118" i="3" s="1"/>
  <c r="K118" i="3"/>
  <c r="O31" i="3"/>
  <c r="P31" i="3" s="1"/>
  <c r="R31" i="3"/>
  <c r="B120" i="3" l="1"/>
  <c r="A119" i="3"/>
  <c r="C119" i="3"/>
  <c r="E119" i="3"/>
  <c r="F119" i="3" s="1"/>
  <c r="K119" i="3"/>
  <c r="L32" i="3"/>
  <c r="B121" i="3" l="1"/>
  <c r="A120" i="3"/>
  <c r="C120" i="3"/>
  <c r="K120" i="3"/>
  <c r="E120" i="3"/>
  <c r="F120" i="3" s="1"/>
  <c r="M32" i="3"/>
  <c r="B122" i="3" l="1"/>
  <c r="A121" i="3"/>
  <c r="C121" i="3"/>
  <c r="E121" i="3"/>
  <c r="F121" i="3" s="1"/>
  <c r="K121" i="3"/>
  <c r="Q32" i="3"/>
  <c r="N32" i="3"/>
  <c r="B123" i="3" l="1"/>
  <c r="A122" i="3"/>
  <c r="C122" i="3"/>
  <c r="E122" i="3"/>
  <c r="F122" i="3" s="1"/>
  <c r="K122" i="3"/>
  <c r="O32" i="3"/>
  <c r="P32" i="3" s="1"/>
  <c r="R32" i="3"/>
  <c r="B124" i="3" l="1"/>
  <c r="C123" i="3"/>
  <c r="A123" i="3"/>
  <c r="E123" i="3"/>
  <c r="F123" i="3" s="1"/>
  <c r="K123" i="3"/>
  <c r="L33" i="3"/>
  <c r="B125" i="3" l="1"/>
  <c r="C124" i="3"/>
  <c r="A124" i="3"/>
  <c r="K124" i="3"/>
  <c r="E124" i="3"/>
  <c r="F124" i="3" s="1"/>
  <c r="M33" i="3"/>
  <c r="B126" i="3" l="1"/>
  <c r="A125" i="3"/>
  <c r="C125" i="3"/>
  <c r="E125" i="3"/>
  <c r="F125" i="3" s="1"/>
  <c r="K125" i="3"/>
  <c r="N33" i="3"/>
  <c r="Q33" i="3"/>
  <c r="B127" i="3" l="1"/>
  <c r="A126" i="3"/>
  <c r="C126" i="3"/>
  <c r="E126" i="3"/>
  <c r="F126" i="3" s="1"/>
  <c r="K126" i="3"/>
  <c r="R33" i="3"/>
  <c r="O33" i="3"/>
  <c r="P33" i="3" s="1"/>
  <c r="B128" i="3" l="1"/>
  <c r="A127" i="3"/>
  <c r="C127" i="3"/>
  <c r="E127" i="3"/>
  <c r="F127" i="3" s="1"/>
  <c r="K127" i="3"/>
  <c r="L34" i="3"/>
  <c r="B129" i="3" l="1"/>
  <c r="A128" i="3"/>
  <c r="C128" i="3"/>
  <c r="E128" i="3"/>
  <c r="F128" i="3" s="1"/>
  <c r="K128" i="3"/>
  <c r="M34" i="3"/>
  <c r="B130" i="3" l="1"/>
  <c r="C129" i="3"/>
  <c r="A129" i="3"/>
  <c r="E129" i="3"/>
  <c r="F129" i="3" s="1"/>
  <c r="K129" i="3"/>
  <c r="N34" i="3"/>
  <c r="Q34" i="3"/>
  <c r="B131" i="3" l="1"/>
  <c r="A130" i="3"/>
  <c r="C130" i="3"/>
  <c r="E130" i="3"/>
  <c r="F130" i="3" s="1"/>
  <c r="K130" i="3"/>
  <c r="R34" i="3"/>
  <c r="O34" i="3"/>
  <c r="P34" i="3" s="1"/>
  <c r="B132" i="3" l="1"/>
  <c r="C131" i="3"/>
  <c r="A131" i="3"/>
  <c r="E131" i="3"/>
  <c r="F131" i="3" s="1"/>
  <c r="K131" i="3"/>
  <c r="L35" i="3"/>
  <c r="A132" i="3" l="1"/>
  <c r="C132" i="3"/>
  <c r="K132" i="3"/>
  <c r="E132" i="3"/>
  <c r="F132" i="3" s="1"/>
  <c r="M35" i="3"/>
  <c r="Q35" i="3" l="1"/>
  <c r="N35" i="3"/>
  <c r="O35" i="3" l="1"/>
  <c r="P35" i="3" s="1"/>
  <c r="R35" i="3"/>
  <c r="L36" i="3" l="1"/>
  <c r="M36" i="3" l="1"/>
  <c r="Q36" i="3" l="1"/>
  <c r="N36" i="3"/>
  <c r="O36" i="3" l="1"/>
  <c r="P36" i="3" s="1"/>
  <c r="R36" i="3"/>
  <c r="L37" i="3" l="1"/>
  <c r="M37" i="3" l="1"/>
  <c r="Q37" i="3" l="1"/>
  <c r="N37" i="3"/>
  <c r="R37" i="3" l="1"/>
  <c r="O37" i="3"/>
  <c r="P37" i="3" s="1"/>
  <c r="L38" i="3" l="1"/>
  <c r="M38" i="3" l="1"/>
  <c r="N38" i="3" l="1"/>
  <c r="Q38" i="3"/>
  <c r="O38" i="3" l="1"/>
  <c r="P38" i="3" s="1"/>
  <c r="R38" i="3"/>
  <c r="L39" i="3" l="1"/>
  <c r="M39" i="3" l="1"/>
  <c r="N39" i="3" l="1"/>
  <c r="Q39" i="3"/>
  <c r="O39" i="3" l="1"/>
  <c r="P39" i="3" s="1"/>
  <c r="R39" i="3"/>
  <c r="L40" i="3" l="1"/>
  <c r="M40" i="3" l="1"/>
  <c r="Q40" i="3" l="1"/>
  <c r="N40" i="3"/>
  <c r="O40" i="3" l="1"/>
  <c r="P40" i="3" s="1"/>
  <c r="R40" i="3"/>
  <c r="L41" i="3" l="1"/>
  <c r="M41" i="3" l="1"/>
  <c r="Q41" i="3" l="1"/>
  <c r="N41" i="3"/>
  <c r="O41" i="3" l="1"/>
  <c r="P41" i="3" s="1"/>
  <c r="R41" i="3"/>
  <c r="L42" i="3" l="1"/>
  <c r="M42" i="3" l="1"/>
  <c r="N42" i="3" l="1"/>
  <c r="Q42" i="3"/>
  <c r="R42" i="3" l="1"/>
  <c r="O42" i="3"/>
  <c r="P42" i="3" s="1"/>
  <c r="L43" i="3" l="1"/>
  <c r="M43" i="3" l="1"/>
  <c r="N43" i="3" l="1"/>
  <c r="Q43" i="3"/>
  <c r="O43" i="3" l="1"/>
  <c r="P43" i="3" s="1"/>
  <c r="R43" i="3"/>
  <c r="L44" i="3" l="1"/>
  <c r="M44" i="3" l="1"/>
  <c r="N44" i="3" l="1"/>
  <c r="Q44" i="3"/>
  <c r="R44" i="3" l="1"/>
  <c r="O44" i="3"/>
  <c r="P44" i="3" s="1"/>
  <c r="L45" i="3" l="1"/>
  <c r="M45" i="3" l="1"/>
  <c r="N45" i="3" l="1"/>
  <c r="Q45" i="3"/>
  <c r="R45" i="3" l="1"/>
  <c r="O45" i="3"/>
  <c r="P45" i="3" s="1"/>
  <c r="L46" i="3" l="1"/>
  <c r="M46" i="3" l="1"/>
  <c r="Q46" i="3" l="1"/>
  <c r="N46" i="3"/>
  <c r="O46" i="3" l="1"/>
  <c r="P46" i="3" s="1"/>
  <c r="R46" i="3"/>
  <c r="L47" i="3" l="1"/>
  <c r="M47" i="3" l="1"/>
  <c r="N47" i="3" l="1"/>
  <c r="Q47" i="3"/>
  <c r="O47" i="3" l="1"/>
  <c r="P47" i="3" s="1"/>
  <c r="R47" i="3"/>
  <c r="L48" i="3" l="1"/>
  <c r="M48" i="3" l="1"/>
  <c r="Q48" i="3" l="1"/>
  <c r="N48" i="3"/>
  <c r="R48" i="3" l="1"/>
  <c r="O48" i="3"/>
  <c r="P48" i="3" s="1"/>
  <c r="L49" i="3" l="1"/>
  <c r="M49" i="3" l="1"/>
  <c r="Q49" i="3" l="1"/>
  <c r="N49" i="3"/>
  <c r="O49" i="3" l="1"/>
  <c r="P49" i="3" s="1"/>
  <c r="R49" i="3"/>
  <c r="L50" i="3" l="1"/>
  <c r="M50" i="3" l="1"/>
  <c r="Q50" i="3" l="1"/>
  <c r="N50" i="3"/>
  <c r="R50" i="3" l="1"/>
  <c r="O50" i="3"/>
  <c r="P50" i="3" s="1"/>
  <c r="L51" i="3" l="1"/>
  <c r="M51" i="3" l="1"/>
  <c r="N51" i="3" l="1"/>
  <c r="Q51" i="3"/>
  <c r="R51" i="3" l="1"/>
  <c r="O51" i="3"/>
  <c r="P51" i="3" s="1"/>
  <c r="L52" i="3" l="1"/>
  <c r="M52" i="3" l="1"/>
  <c r="N52" i="3" l="1"/>
  <c r="Q52" i="3"/>
  <c r="O52" i="3" l="1"/>
  <c r="P52" i="3" s="1"/>
  <c r="R52" i="3"/>
  <c r="L53" i="3" l="1"/>
  <c r="M53" i="3" l="1"/>
  <c r="N53" i="3" l="1"/>
  <c r="Q53" i="3"/>
  <c r="R53" i="3" l="1"/>
  <c r="O53" i="3"/>
  <c r="P53" i="3" s="1"/>
  <c r="L54" i="3" l="1"/>
  <c r="M54" i="3" l="1"/>
  <c r="N54" i="3" l="1"/>
  <c r="Q54" i="3"/>
  <c r="O54" i="3" l="1"/>
  <c r="P54" i="3" s="1"/>
  <c r="R54" i="3"/>
  <c r="L55" i="3" l="1"/>
  <c r="M55" i="3" l="1"/>
  <c r="N55" i="3" l="1"/>
  <c r="Q55" i="3"/>
  <c r="O55" i="3" l="1"/>
  <c r="P55" i="3" s="1"/>
  <c r="R55" i="3"/>
  <c r="L56" i="3" l="1"/>
  <c r="M56" i="3" l="1"/>
  <c r="Q56" i="3" l="1"/>
  <c r="N56" i="3"/>
  <c r="R56" i="3" l="1"/>
  <c r="O56" i="3"/>
  <c r="P56" i="3" s="1"/>
  <c r="L57" i="3" l="1"/>
  <c r="M57" i="3" l="1"/>
  <c r="N57" i="3" l="1"/>
  <c r="Q57" i="3"/>
  <c r="R57" i="3" l="1"/>
  <c r="O57" i="3"/>
  <c r="P57" i="3" s="1"/>
  <c r="L58" i="3" l="1"/>
  <c r="M58" i="3" l="1"/>
  <c r="Q58" i="3" l="1"/>
  <c r="N58" i="3"/>
  <c r="R58" i="3" l="1"/>
  <c r="O58" i="3"/>
  <c r="P58" i="3" s="1"/>
  <c r="L59" i="3" l="1"/>
  <c r="M59" i="3" l="1"/>
  <c r="N59" i="3" l="1"/>
  <c r="Q59" i="3"/>
  <c r="O59" i="3" l="1"/>
  <c r="P59" i="3" s="1"/>
  <c r="R59" i="3"/>
  <c r="L60" i="3" l="1"/>
  <c r="M60" i="3" l="1"/>
  <c r="N60" i="3" l="1"/>
  <c r="Q60" i="3"/>
  <c r="O60" i="3" l="1"/>
  <c r="P60" i="3" s="1"/>
  <c r="R60" i="3"/>
  <c r="L61" i="3" l="1"/>
  <c r="M61" i="3" l="1"/>
  <c r="N61" i="3" l="1"/>
  <c r="Q61" i="3"/>
  <c r="O61" i="3" l="1"/>
  <c r="P61" i="3" s="1"/>
  <c r="R61" i="3"/>
  <c r="L62" i="3" l="1"/>
  <c r="M62" i="3" l="1"/>
  <c r="N62" i="3" l="1"/>
  <c r="Q62" i="3"/>
  <c r="O62" i="3" l="1"/>
  <c r="P62" i="3" s="1"/>
  <c r="R62" i="3"/>
  <c r="L63" i="3" l="1"/>
  <c r="M63" i="3" l="1"/>
  <c r="Q63" i="3" l="1"/>
  <c r="N63" i="3"/>
  <c r="O63" i="3" l="1"/>
  <c r="P63" i="3" s="1"/>
  <c r="R63" i="3"/>
  <c r="L64" i="3" l="1"/>
  <c r="M64" i="3" l="1"/>
  <c r="Q64" i="3" l="1"/>
  <c r="N64" i="3"/>
  <c r="R64" i="3" l="1"/>
  <c r="O64" i="3"/>
  <c r="P64" i="3" s="1"/>
  <c r="L65" i="3" l="1"/>
  <c r="M65" i="3" l="1"/>
  <c r="Q65" i="3" l="1"/>
  <c r="N65" i="3"/>
  <c r="R65" i="3" l="1"/>
  <c r="O65" i="3"/>
  <c r="P65" i="3" s="1"/>
  <c r="L66" i="3" l="1"/>
  <c r="M66" i="3" l="1"/>
  <c r="N66" i="3" l="1"/>
  <c r="Q66" i="3"/>
  <c r="O66" i="3" l="1"/>
  <c r="P66" i="3" s="1"/>
  <c r="R66" i="3"/>
  <c r="L67" i="3" l="1"/>
  <c r="M67" i="3" l="1"/>
  <c r="N67" i="3" l="1"/>
  <c r="Q67" i="3"/>
  <c r="O67" i="3" l="1"/>
  <c r="P67" i="3" s="1"/>
  <c r="R67" i="3"/>
  <c r="L68" i="3" l="1"/>
  <c r="M68" i="3" l="1"/>
  <c r="N68" i="3" l="1"/>
  <c r="Q68" i="3"/>
  <c r="O68" i="3" l="1"/>
  <c r="P68" i="3" s="1"/>
  <c r="R68" i="3"/>
  <c r="L69" i="3" l="1"/>
  <c r="M69" i="3" l="1"/>
  <c r="N69" i="3" l="1"/>
  <c r="Q69" i="3"/>
  <c r="O69" i="3" l="1"/>
  <c r="P69" i="3" s="1"/>
  <c r="R69" i="3"/>
  <c r="L70" i="3" l="1"/>
  <c r="M70" i="3" l="1"/>
  <c r="N70" i="3" l="1"/>
  <c r="Q70" i="3"/>
  <c r="R70" i="3" l="1"/>
  <c r="O70" i="3"/>
  <c r="P70" i="3" s="1"/>
  <c r="L71" i="3" l="1"/>
  <c r="M71" i="3" l="1"/>
  <c r="Q71" i="3" l="1"/>
  <c r="N71" i="3"/>
  <c r="R71" i="3" l="1"/>
  <c r="O71" i="3"/>
  <c r="P71" i="3" s="1"/>
  <c r="L72" i="3" l="1"/>
  <c r="M72" i="3" l="1"/>
  <c r="Q72" i="3" l="1"/>
  <c r="N72" i="3"/>
  <c r="R72" i="3" l="1"/>
  <c r="O72" i="3"/>
  <c r="P72" i="3" s="1"/>
  <c r="L73" i="3" l="1"/>
  <c r="M73" i="3" l="1"/>
  <c r="Q73" i="3" l="1"/>
  <c r="N73" i="3"/>
  <c r="R73" i="3" l="1"/>
  <c r="O73" i="3"/>
  <c r="P73" i="3" s="1"/>
  <c r="L74" i="3" l="1"/>
  <c r="M74" i="3" l="1"/>
  <c r="N74" i="3" l="1"/>
  <c r="Q74" i="3"/>
  <c r="O74" i="3" l="1"/>
  <c r="P74" i="3" s="1"/>
  <c r="R74" i="3"/>
  <c r="L75" i="3" l="1"/>
  <c r="M75" i="3" l="1"/>
  <c r="N75" i="3" l="1"/>
  <c r="Q75" i="3"/>
  <c r="R75" i="3" l="1"/>
  <c r="O75" i="3"/>
  <c r="P75" i="3" s="1"/>
  <c r="L76" i="3" l="1"/>
  <c r="M76" i="3" l="1"/>
  <c r="N76" i="3" l="1"/>
  <c r="Q76" i="3"/>
  <c r="R76" i="3" l="1"/>
  <c r="O76" i="3"/>
  <c r="P76" i="3" s="1"/>
  <c r="L77" i="3" l="1"/>
  <c r="M77" i="3" l="1"/>
  <c r="Q77" i="3" l="1"/>
  <c r="N77" i="3"/>
  <c r="O77" i="3" l="1"/>
  <c r="P77" i="3" s="1"/>
  <c r="R77" i="3"/>
  <c r="L78" i="3" l="1"/>
  <c r="M78" i="3" l="1"/>
  <c r="Q78" i="3" l="1"/>
  <c r="N78" i="3"/>
  <c r="R78" i="3" l="1"/>
  <c r="O78" i="3"/>
  <c r="P78" i="3" s="1"/>
  <c r="L79" i="3" l="1"/>
  <c r="M79" i="3" l="1"/>
  <c r="Q79" i="3" l="1"/>
  <c r="N79" i="3"/>
  <c r="O79" i="3" l="1"/>
  <c r="P79" i="3" s="1"/>
  <c r="R79" i="3"/>
  <c r="L80" i="3" l="1"/>
  <c r="M80" i="3" l="1"/>
  <c r="N80" i="3" l="1"/>
  <c r="Q80" i="3"/>
  <c r="O80" i="3" l="1"/>
  <c r="P80" i="3" s="1"/>
  <c r="R80" i="3"/>
  <c r="L81" i="3" l="1"/>
  <c r="M81" i="3" l="1"/>
  <c r="N81" i="3" l="1"/>
  <c r="Q81" i="3"/>
  <c r="R81" i="3" l="1"/>
  <c r="O81" i="3"/>
  <c r="P81" i="3" s="1"/>
  <c r="L82" i="3" l="1"/>
  <c r="M82" i="3" l="1"/>
  <c r="Q82" i="3" l="1"/>
  <c r="N82" i="3"/>
  <c r="R82" i="3" l="1"/>
  <c r="O82" i="3"/>
  <c r="P82" i="3" s="1"/>
  <c r="L83" i="3" l="1"/>
  <c r="M83" i="3" l="1"/>
  <c r="Q83" i="3" l="1"/>
  <c r="N83" i="3"/>
  <c r="R83" i="3" l="1"/>
  <c r="O83" i="3"/>
  <c r="P83" i="3" s="1"/>
  <c r="L84" i="3" l="1"/>
  <c r="M84" i="3" l="1"/>
  <c r="Q84" i="3" l="1"/>
  <c r="N84" i="3"/>
  <c r="O84" i="3" l="1"/>
  <c r="P84" i="3" s="1"/>
  <c r="R84" i="3"/>
  <c r="L85" i="3" l="1"/>
  <c r="M85" i="3" l="1"/>
  <c r="Q85" i="3" l="1"/>
  <c r="N85" i="3"/>
  <c r="O85" i="3" l="1"/>
  <c r="P85" i="3" s="1"/>
  <c r="R85" i="3"/>
  <c r="L86" i="3" l="1"/>
  <c r="M86" i="3" l="1"/>
  <c r="N86" i="3" l="1"/>
  <c r="Q86" i="3"/>
  <c r="O86" i="3" l="1"/>
  <c r="P86" i="3" s="1"/>
  <c r="R86" i="3"/>
  <c r="L87" i="3" l="1"/>
  <c r="M87" i="3" l="1"/>
  <c r="N87" i="3" l="1"/>
  <c r="Q87" i="3"/>
  <c r="R87" i="3" l="1"/>
  <c r="O87" i="3"/>
  <c r="P87" i="3" s="1"/>
  <c r="L88" i="3" l="1"/>
  <c r="M88" i="3" l="1"/>
  <c r="N88" i="3" l="1"/>
  <c r="Q88" i="3"/>
  <c r="O88" i="3" l="1"/>
  <c r="P88" i="3" s="1"/>
  <c r="R88" i="3"/>
  <c r="L89" i="3" l="1"/>
  <c r="M89" i="3" l="1"/>
  <c r="Q89" i="3" l="1"/>
  <c r="N89" i="3"/>
  <c r="R89" i="3" l="1"/>
  <c r="O89" i="3"/>
  <c r="P89" i="3" s="1"/>
  <c r="L90" i="3" l="1"/>
  <c r="M90" i="3" l="1"/>
  <c r="N90" i="3" l="1"/>
  <c r="Q90" i="3"/>
  <c r="R90" i="3" l="1"/>
  <c r="O90" i="3"/>
  <c r="P90" i="3" s="1"/>
  <c r="L91" i="3" l="1"/>
  <c r="M91" i="3" l="1"/>
  <c r="N91" i="3" l="1"/>
  <c r="Q91" i="3"/>
  <c r="R91" i="3" l="1"/>
  <c r="O91" i="3"/>
  <c r="P91" i="3" s="1"/>
  <c r="L92" i="3" l="1"/>
  <c r="M92" i="3" l="1"/>
  <c r="Q92" i="3" l="1"/>
  <c r="N92" i="3"/>
  <c r="O92" i="3" l="1"/>
  <c r="P92" i="3" s="1"/>
  <c r="R92" i="3"/>
  <c r="L93" i="3" l="1"/>
  <c r="M93" i="3" l="1"/>
  <c r="N93" i="3" l="1"/>
  <c r="Q93" i="3"/>
  <c r="O93" i="3" l="1"/>
  <c r="P93" i="3" s="1"/>
  <c r="R93" i="3"/>
  <c r="L94" i="3" l="1"/>
  <c r="M94" i="3" l="1"/>
  <c r="N94" i="3" l="1"/>
  <c r="Q94" i="3"/>
  <c r="O94" i="3" l="1"/>
  <c r="P94" i="3" s="1"/>
  <c r="R94" i="3"/>
  <c r="L95" i="3" l="1"/>
  <c r="M95" i="3" l="1"/>
  <c r="N95" i="3" l="1"/>
  <c r="Q95" i="3"/>
  <c r="O95" i="3" l="1"/>
  <c r="P95" i="3" s="1"/>
  <c r="R95" i="3"/>
  <c r="L96" i="3" l="1"/>
  <c r="M96" i="3" l="1"/>
  <c r="N96" i="3" l="1"/>
  <c r="Q96" i="3"/>
  <c r="R96" i="3" l="1"/>
  <c r="O96" i="3"/>
  <c r="P96" i="3" s="1"/>
  <c r="L97" i="3" l="1"/>
  <c r="M97" i="3" l="1"/>
  <c r="Q97" i="3" l="1"/>
  <c r="N97" i="3"/>
  <c r="O97" i="3" l="1"/>
  <c r="P97" i="3" s="1"/>
  <c r="R97" i="3"/>
  <c r="L98" i="3" l="1"/>
  <c r="M98" i="3" l="1"/>
  <c r="N98" i="3" l="1"/>
  <c r="Q98" i="3"/>
  <c r="R98" i="3" l="1"/>
  <c r="O98" i="3"/>
  <c r="P98" i="3" s="1"/>
  <c r="L99" i="3" l="1"/>
  <c r="M99" i="3" l="1"/>
  <c r="Q99" i="3" l="1"/>
  <c r="N99" i="3"/>
  <c r="R99" i="3" l="1"/>
  <c r="O99" i="3"/>
  <c r="P99" i="3" s="1"/>
  <c r="L100" i="3" l="1"/>
  <c r="M100" i="3" l="1"/>
  <c r="Q100" i="3" l="1"/>
  <c r="N100" i="3"/>
  <c r="O100" i="3" l="1"/>
  <c r="P100" i="3" s="1"/>
  <c r="R100" i="3"/>
  <c r="L101" i="3" l="1"/>
  <c r="M101" i="3" l="1"/>
  <c r="N101" i="3" l="1"/>
  <c r="Q101" i="3"/>
  <c r="R101" i="3" l="1"/>
  <c r="O101" i="3"/>
  <c r="P101" i="3" s="1"/>
  <c r="L102" i="3" l="1"/>
  <c r="M102" i="3" l="1"/>
  <c r="N102" i="3" l="1"/>
  <c r="Q102" i="3"/>
  <c r="O102" i="3" l="1"/>
  <c r="P102" i="3" s="1"/>
  <c r="R102" i="3"/>
  <c r="L103" i="3" l="1"/>
  <c r="M103" i="3" l="1"/>
  <c r="Q103" i="3" l="1"/>
  <c r="N103" i="3"/>
  <c r="O103" i="3" l="1"/>
  <c r="P103" i="3" s="1"/>
  <c r="R103" i="3"/>
  <c r="L104" i="3" l="1"/>
  <c r="M104" i="3" l="1"/>
  <c r="N104" i="3" l="1"/>
  <c r="Q104" i="3"/>
  <c r="R104" i="3" l="1"/>
  <c r="O104" i="3"/>
  <c r="P104" i="3" s="1"/>
  <c r="L105" i="3" l="1"/>
  <c r="M105" i="3" l="1"/>
  <c r="Q105" i="3" l="1"/>
  <c r="N105" i="3"/>
  <c r="R105" i="3" l="1"/>
  <c r="O105" i="3"/>
  <c r="P105" i="3" s="1"/>
  <c r="L106" i="3" l="1"/>
  <c r="M106" i="3" l="1"/>
  <c r="Q106" i="3" l="1"/>
  <c r="N106" i="3"/>
  <c r="R106" i="3" l="1"/>
  <c r="O106" i="3"/>
  <c r="P106" i="3" s="1"/>
  <c r="L107" i="3" l="1"/>
  <c r="M107" i="3" l="1"/>
  <c r="N107" i="3" l="1"/>
  <c r="Q107" i="3"/>
  <c r="O107" i="3" l="1"/>
  <c r="P107" i="3" s="1"/>
  <c r="R107" i="3"/>
  <c r="L108" i="3" l="1"/>
  <c r="M108" i="3" l="1"/>
  <c r="Q108" i="3" l="1"/>
  <c r="N108" i="3"/>
  <c r="O108" i="3" l="1"/>
  <c r="P108" i="3" s="1"/>
  <c r="R108" i="3"/>
  <c r="L109" i="3" l="1"/>
  <c r="M109" i="3" l="1"/>
  <c r="N109" i="3" l="1"/>
  <c r="Q109" i="3"/>
  <c r="R109" i="3" l="1"/>
  <c r="O109" i="3"/>
  <c r="P109" i="3" s="1"/>
  <c r="L110" i="3" l="1"/>
  <c r="M110" i="3" l="1"/>
  <c r="N110" i="3" l="1"/>
  <c r="Q110" i="3"/>
  <c r="O110" i="3" l="1"/>
  <c r="P110" i="3" s="1"/>
  <c r="R110" i="3"/>
  <c r="L111" i="3" l="1"/>
  <c r="M111" i="3" l="1"/>
  <c r="Q111" i="3" l="1"/>
  <c r="N111" i="3"/>
  <c r="O111" i="3" l="1"/>
  <c r="P111" i="3" s="1"/>
  <c r="R111" i="3"/>
  <c r="L112" i="3" l="1"/>
  <c r="M112" i="3" l="1"/>
  <c r="N112" i="3" l="1"/>
  <c r="Q112" i="3"/>
  <c r="O112" i="3" l="1"/>
  <c r="P112" i="3" s="1"/>
  <c r="R112" i="3"/>
  <c r="L113" i="3" l="1"/>
  <c r="M113" i="3" l="1"/>
  <c r="Q113" i="3" l="1"/>
  <c r="N113" i="3"/>
  <c r="R113" i="3" l="1"/>
  <c r="O113" i="3"/>
  <c r="P113" i="3" s="1"/>
  <c r="L114" i="3" l="1"/>
  <c r="M114" i="3" l="1"/>
  <c r="N114" i="3" l="1"/>
  <c r="Q114" i="3"/>
  <c r="O114" i="3" l="1"/>
  <c r="P114" i="3" s="1"/>
  <c r="R114" i="3"/>
  <c r="L115" i="3" l="1"/>
  <c r="M115" i="3" l="1"/>
  <c r="N115" i="3" l="1"/>
  <c r="Q115" i="3"/>
  <c r="O115" i="3" l="1"/>
  <c r="P115" i="3" s="1"/>
  <c r="R115" i="3"/>
  <c r="L116" i="3" l="1"/>
  <c r="M116" i="3" l="1"/>
  <c r="N116" i="3" l="1"/>
  <c r="Q116" i="3"/>
  <c r="O116" i="3" l="1"/>
  <c r="P116" i="3" s="1"/>
  <c r="R116" i="3"/>
  <c r="L117" i="3" l="1"/>
  <c r="M117" i="3" l="1"/>
  <c r="N117" i="3" l="1"/>
  <c r="Q117" i="3"/>
  <c r="O117" i="3" l="1"/>
  <c r="P117" i="3" s="1"/>
  <c r="R117" i="3"/>
  <c r="L118" i="3" l="1"/>
  <c r="M118" i="3" l="1"/>
  <c r="N118" i="3" l="1"/>
  <c r="Q118" i="3"/>
  <c r="R118" i="3" l="1"/>
  <c r="O118" i="3"/>
  <c r="P118" i="3" s="1"/>
  <c r="L119" i="3" l="1"/>
  <c r="M119" i="3" l="1"/>
  <c r="Q119" i="3" l="1"/>
  <c r="N119" i="3"/>
  <c r="O119" i="3" l="1"/>
  <c r="P119" i="3" s="1"/>
  <c r="R119" i="3"/>
  <c r="L120" i="3" l="1"/>
  <c r="M120" i="3" l="1"/>
  <c r="Q120" i="3" l="1"/>
  <c r="N120" i="3"/>
  <c r="R120" i="3" l="1"/>
  <c r="O120" i="3"/>
  <c r="P120" i="3" s="1"/>
  <c r="L121" i="3" l="1"/>
  <c r="M121" i="3" l="1"/>
  <c r="N121" i="3" l="1"/>
  <c r="Q121" i="3"/>
  <c r="R121" i="3" l="1"/>
  <c r="O121" i="3"/>
  <c r="P121" i="3" s="1"/>
  <c r="L122" i="3" l="1"/>
  <c r="M122" i="3" l="1"/>
  <c r="N122" i="3" l="1"/>
  <c r="Q122" i="3"/>
  <c r="O122" i="3" l="1"/>
  <c r="P122" i="3" s="1"/>
  <c r="R122" i="3"/>
  <c r="L123" i="3" l="1"/>
  <c r="M123" i="3" l="1"/>
  <c r="Q123" i="3" l="1"/>
  <c r="N123" i="3"/>
  <c r="R123" i="3" l="1"/>
  <c r="O123" i="3"/>
  <c r="P123" i="3" s="1"/>
  <c r="L124" i="3" l="1"/>
  <c r="M124" i="3" l="1"/>
  <c r="Q124" i="3" l="1"/>
  <c r="N124" i="3"/>
  <c r="O124" i="3" l="1"/>
  <c r="P124" i="3" s="1"/>
  <c r="R124" i="3"/>
  <c r="L125" i="3" l="1"/>
  <c r="M125" i="3" l="1"/>
  <c r="Q125" i="3" l="1"/>
  <c r="N125" i="3"/>
  <c r="R125" i="3" l="1"/>
  <c r="O125" i="3"/>
  <c r="P125" i="3" s="1"/>
  <c r="L126" i="3" l="1"/>
  <c r="M126" i="3" l="1"/>
  <c r="N126" i="3" l="1"/>
  <c r="Q126" i="3"/>
  <c r="O126" i="3" l="1"/>
  <c r="P126" i="3" s="1"/>
  <c r="R126" i="3"/>
  <c r="L127" i="3" l="1"/>
  <c r="M127" i="3" l="1"/>
  <c r="Q127" i="3" l="1"/>
  <c r="N127" i="3"/>
  <c r="O127" i="3" l="1"/>
  <c r="P127" i="3" s="1"/>
  <c r="R127" i="3"/>
  <c r="L128" i="3" l="1"/>
  <c r="M128" i="3" l="1"/>
  <c r="Q128" i="3" l="1"/>
  <c r="N128" i="3"/>
  <c r="O128" i="3" l="1"/>
  <c r="P128" i="3" s="1"/>
  <c r="R128" i="3"/>
  <c r="L129" i="3" l="1"/>
  <c r="M129" i="3" l="1"/>
  <c r="Q129" i="3" l="1"/>
  <c r="N129" i="3"/>
  <c r="R129" i="3" l="1"/>
  <c r="O129" i="3"/>
  <c r="P129" i="3" s="1"/>
  <c r="L130" i="3" l="1"/>
  <c r="M130" i="3" l="1"/>
  <c r="Q130" i="3" l="1"/>
  <c r="N130" i="3"/>
  <c r="R130" i="3" l="1"/>
  <c r="O130" i="3"/>
  <c r="P130" i="3" s="1"/>
  <c r="L131" i="3" l="1"/>
  <c r="M131" i="3" l="1"/>
  <c r="N131" i="3" l="1"/>
  <c r="Q131" i="3"/>
  <c r="O131" i="3" l="1"/>
  <c r="R131" i="3"/>
  <c r="P131" i="3" l="1"/>
  <c r="L132" i="3" s="1"/>
  <c r="M132" i="3" l="1"/>
  <c r="Q132" i="3" l="1"/>
  <c r="N132" i="3"/>
  <c r="R132" i="3" l="1"/>
  <c r="O132" i="3"/>
  <c r="P132" i="3" s="1"/>
  <c r="L133" i="3" s="1"/>
  <c r="M133" i="3" s="1"/>
  <c r="N133" i="3" l="1"/>
  <c r="Q133" i="3"/>
  <c r="O133" i="3" l="1"/>
  <c r="P133" i="3" s="1"/>
  <c r="L134" i="3" s="1"/>
  <c r="M134" i="3" s="1"/>
  <c r="R133" i="3"/>
  <c r="N134" i="3" l="1"/>
  <c r="Q134" i="3"/>
  <c r="O134" i="3" l="1"/>
  <c r="P134" i="3" s="1"/>
  <c r="L135" i="3" s="1"/>
  <c r="M135" i="3" s="1"/>
  <c r="R134" i="3"/>
  <c r="N135" i="3" l="1"/>
  <c r="Q135" i="3"/>
  <c r="O135" i="3" l="1"/>
  <c r="P135" i="3" s="1"/>
  <c r="L136" i="3" s="1"/>
  <c r="M136" i="3" s="1"/>
  <c r="R135" i="3"/>
  <c r="N136" i="3" l="1"/>
  <c r="Q136" i="3"/>
  <c r="O136" i="3" l="1"/>
  <c r="P136" i="3" s="1"/>
  <c r="L137" i="3" s="1"/>
  <c r="M137" i="3" s="1"/>
  <c r="R136" i="3"/>
  <c r="N137" i="3" l="1"/>
  <c r="Q137" i="3"/>
  <c r="O137" i="3" l="1"/>
  <c r="P137" i="3" s="1"/>
  <c r="L138" i="3" s="1"/>
  <c r="M138" i="3" s="1"/>
  <c r="R137" i="3"/>
  <c r="N138" i="3" l="1"/>
  <c r="Q138" i="3"/>
  <c r="O138" i="3" l="1"/>
  <c r="P138" i="3" s="1"/>
  <c r="L139" i="3" s="1"/>
  <c r="M139" i="3" s="1"/>
  <c r="R138" i="3"/>
  <c r="N139" i="3" l="1"/>
  <c r="Q139" i="3"/>
  <c r="O139" i="3" l="1"/>
  <c r="P139" i="3" s="1"/>
  <c r="L140" i="3" s="1"/>
  <c r="R139" i="3"/>
  <c r="M140" i="3" l="1"/>
  <c r="N140" i="3" l="1"/>
  <c r="Q140" i="3"/>
  <c r="O140" i="3" l="1"/>
  <c r="P140" i="3" s="1"/>
  <c r="L141" i="3" s="1"/>
  <c r="R140" i="3"/>
  <c r="M141" i="3" l="1"/>
  <c r="N141" i="3" l="1"/>
  <c r="Q141" i="3"/>
  <c r="O141" i="3" l="1"/>
  <c r="P141" i="3" s="1"/>
  <c r="L142" i="3" s="1"/>
  <c r="M142" i="3" s="1"/>
  <c r="R141" i="3"/>
  <c r="N142" i="3" l="1"/>
  <c r="Q142" i="3"/>
  <c r="O142" i="3" l="1"/>
  <c r="P142" i="3" s="1"/>
  <c r="L143" i="3" s="1"/>
  <c r="M143" i="3" s="1"/>
  <c r="R142" i="3"/>
  <c r="N143" i="3" l="1"/>
  <c r="Q143" i="3"/>
  <c r="O143" i="3" l="1"/>
  <c r="P143" i="3" s="1"/>
  <c r="L144" i="3" s="1"/>
  <c r="R143" i="3"/>
  <c r="M144" i="3" l="1"/>
  <c r="N144" i="3" l="1"/>
  <c r="Q144" i="3"/>
  <c r="O144" i="3" l="1"/>
  <c r="P144" i="3" s="1"/>
  <c r="L145" i="3" s="1"/>
  <c r="R144" i="3"/>
  <c r="M145" i="3" l="1"/>
  <c r="N145" i="3" l="1"/>
  <c r="Q145" i="3"/>
  <c r="O145" i="3" l="1"/>
  <c r="P145" i="3" s="1"/>
  <c r="L146" i="3" s="1"/>
  <c r="R145" i="3"/>
  <c r="M146" i="3" l="1"/>
  <c r="N146" i="3" l="1"/>
  <c r="Q146" i="3"/>
  <c r="O146" i="3" l="1"/>
  <c r="P146" i="3" s="1"/>
  <c r="L147" i="3" s="1"/>
  <c r="M147" i="3" s="1"/>
  <c r="R146" i="3"/>
  <c r="N147" i="3" l="1"/>
  <c r="Q147" i="3"/>
  <c r="O147" i="3" l="1"/>
  <c r="P147" i="3" s="1"/>
  <c r="L148" i="3" s="1"/>
  <c r="M148" i="3" s="1"/>
  <c r="R147" i="3"/>
  <c r="N148" i="3" l="1"/>
  <c r="Q148" i="3"/>
  <c r="O148" i="3" l="1"/>
  <c r="P148" i="3" s="1"/>
  <c r="L149" i="3" s="1"/>
  <c r="R148" i="3"/>
  <c r="M149" i="3" l="1"/>
  <c r="N149" i="3" l="1"/>
  <c r="Q149" i="3"/>
  <c r="O149" i="3" l="1"/>
  <c r="P149" i="3" s="1"/>
  <c r="L150" i="3" s="1"/>
  <c r="M150" i="3" s="1"/>
  <c r="R149" i="3"/>
  <c r="N150" i="3" l="1"/>
  <c r="Q150" i="3"/>
  <c r="O150" i="3" l="1"/>
  <c r="P150" i="3" s="1"/>
  <c r="L151" i="3" s="1"/>
  <c r="M151" i="3" s="1"/>
  <c r="R150" i="3"/>
  <c r="N151" i="3" l="1"/>
  <c r="Q151" i="3"/>
  <c r="O151" i="3" l="1"/>
  <c r="P151" i="3" s="1"/>
  <c r="L152" i="3" s="1"/>
  <c r="R151" i="3"/>
  <c r="M152" i="3" l="1"/>
  <c r="N152" i="3" l="1"/>
  <c r="Q152" i="3"/>
  <c r="O152" i="3" l="1"/>
  <c r="P152" i="3" s="1"/>
  <c r="R152" i="3"/>
</calcChain>
</file>

<file path=xl/sharedStrings.xml><?xml version="1.0" encoding="utf-8"?>
<sst xmlns="http://schemas.openxmlformats.org/spreadsheetml/2006/main" count="39" uniqueCount="39">
  <si>
    <t>Paramètre</t>
  </si>
  <si>
    <t>Valeur (modifiable)</t>
  </si>
  <si>
    <t>Zone</t>
  </si>
  <si>
    <t>Culture</t>
  </si>
  <si>
    <t>Date de semis</t>
  </si>
  <si>
    <t>Nombre de jours simulés</t>
  </si>
  <si>
    <t>Capacité au champ, FC (fraction vol.)</t>
  </si>
  <si>
    <t>Point de flétrissement, PWP (fraction vol.)</t>
  </si>
  <si>
    <t>p (RFU/RU, fraction)</t>
  </si>
  <si>
    <t>Zr initiale (m)</t>
  </si>
  <si>
    <t>Zr maximale (m)</t>
  </si>
  <si>
    <t>Durée phase Initiale (jours)</t>
  </si>
  <si>
    <t>Durée phase Développement (jours)</t>
  </si>
  <si>
    <t>Durée phase Milieu de saison (jours)</t>
  </si>
  <si>
    <t>Durée phase Fin de saison (jours)</t>
  </si>
  <si>
    <t>Kc Initial</t>
  </si>
  <si>
    <t>Kc Milieu de saison (Kc_mid)</t>
  </si>
  <si>
    <t>Kc Fin de saison (Kc_end)</t>
  </si>
  <si>
    <t>Date</t>
  </si>
  <si>
    <t>Jours après semis (JAS)</t>
  </si>
  <si>
    <t>Kc (calcul)</t>
  </si>
  <si>
    <t>Pluie (mm)</t>
  </si>
  <si>
    <t>Irrigation appliquée (mm)</t>
  </si>
  <si>
    <t>Phase</t>
  </si>
  <si>
    <t>Zr (m)</t>
  </si>
  <si>
    <t>RU (mm)</t>
  </si>
  <si>
    <t>RFU = p*RU (mm)</t>
  </si>
  <si>
    <t>Alerte RFU ?</t>
  </si>
  <si>
    <t>Mais</t>
  </si>
  <si>
    <t>densité apparente du sol</t>
  </si>
  <si>
    <t>Stock initial (mm)</t>
  </si>
  <si>
    <t>Déficit hydrique racinaire (mm)</t>
  </si>
  <si>
    <t>KS</t>
  </si>
  <si>
    <t>ETR</t>
  </si>
  <si>
    <t>Stock final</t>
  </si>
  <si>
    <t>Alerte RU ?</t>
  </si>
  <si>
    <t>ET0 (mm/j)</t>
  </si>
  <si>
    <t>ETM (mm) = Kc*ET0</t>
  </si>
  <si>
    <t>Pouillon (Sud-Ouest de la France)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</si>
</sst>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\ h:mm:ss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6B1"/>
      </patternFill>
    </fill>
    <fill>
      <patternFill patternType="solid">
        <fgColor rgb="FFE8EEF9"/>
      </patternFill>
    </fill>
  </fills>
  <borders count="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2" borderId="1" xfId="0" applyFill="1" applyBorder="1"/>
    <xf numFmtId="2" fontId="0" fillId="0" borderId="0" xfId="0" applyNumberFormat="1"/>
    <xf numFmtId="0" fontId="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Chroniques d'évapotranspiration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Chroniques!$H$1</c:f>
              <c:strCache>
                <c:ptCount val="1"/>
                <c:pt idx="0">
                  <c:v>ET0 (mm/j)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Chroniques!$A$2:$A$241</c:f>
              <c:strCache>
                <c:ptCount val="151"/>
                <c:pt idx="0">
                  <c:v>15/04/2006</c:v>
                </c:pt>
                <c:pt idx="1">
                  <c:v>16/04/2006</c:v>
                </c:pt>
                <c:pt idx="2">
                  <c:v>17/04/2006</c:v>
                </c:pt>
                <c:pt idx="3">
                  <c:v>18/04/2006</c:v>
                </c:pt>
                <c:pt idx="4">
                  <c:v>19/04/2006</c:v>
                </c:pt>
                <c:pt idx="5">
                  <c:v>20/04/2006</c:v>
                </c:pt>
                <c:pt idx="6">
                  <c:v>21/04/2006</c:v>
                </c:pt>
                <c:pt idx="7">
                  <c:v>22/04/2006</c:v>
                </c:pt>
                <c:pt idx="8">
                  <c:v>23/04/2006</c:v>
                </c:pt>
                <c:pt idx="9">
                  <c:v>24/04/2006</c:v>
                </c:pt>
                <c:pt idx="10">
                  <c:v>25/04/2006</c:v>
                </c:pt>
                <c:pt idx="11">
                  <c:v>26/04/2006</c:v>
                </c:pt>
                <c:pt idx="12">
                  <c:v>27/04/2006</c:v>
                </c:pt>
                <c:pt idx="13">
                  <c:v>28/04/2006</c:v>
                </c:pt>
                <c:pt idx="14">
                  <c:v>29/04/2006</c:v>
                </c:pt>
                <c:pt idx="15">
                  <c:v>30/04/2006</c:v>
                </c:pt>
                <c:pt idx="16">
                  <c:v>01/05/2006</c:v>
                </c:pt>
                <c:pt idx="17">
                  <c:v>02/05/2006</c:v>
                </c:pt>
                <c:pt idx="18">
                  <c:v>03/05/2006</c:v>
                </c:pt>
                <c:pt idx="19">
                  <c:v>04/05/2006</c:v>
                </c:pt>
                <c:pt idx="20">
                  <c:v>05/05/2006</c:v>
                </c:pt>
                <c:pt idx="21">
                  <c:v>06/05/2006</c:v>
                </c:pt>
                <c:pt idx="22">
                  <c:v>07/05/2006</c:v>
                </c:pt>
                <c:pt idx="23">
                  <c:v>08/05/2006</c:v>
                </c:pt>
                <c:pt idx="24">
                  <c:v>09/05/2006</c:v>
                </c:pt>
                <c:pt idx="25">
                  <c:v>10/05/2006</c:v>
                </c:pt>
                <c:pt idx="26">
                  <c:v>11/05/2006</c:v>
                </c:pt>
                <c:pt idx="27">
                  <c:v>12/05/2006</c:v>
                </c:pt>
                <c:pt idx="28">
                  <c:v>13/05/2006</c:v>
                </c:pt>
                <c:pt idx="29">
                  <c:v>14/05/2006</c:v>
                </c:pt>
                <c:pt idx="30">
                  <c:v>15/05/2006</c:v>
                </c:pt>
                <c:pt idx="31">
                  <c:v>16/05/2006</c:v>
                </c:pt>
                <c:pt idx="32">
                  <c:v>17/05/2006</c:v>
                </c:pt>
                <c:pt idx="33">
                  <c:v>18/05/2006</c:v>
                </c:pt>
                <c:pt idx="34">
                  <c:v>19/05/2006</c:v>
                </c:pt>
                <c:pt idx="35">
                  <c:v>20/05/2006</c:v>
                </c:pt>
                <c:pt idx="36">
                  <c:v>21/05/2006</c:v>
                </c:pt>
                <c:pt idx="37">
                  <c:v>22/05/2006</c:v>
                </c:pt>
                <c:pt idx="38">
                  <c:v>23/05/2006</c:v>
                </c:pt>
                <c:pt idx="39">
                  <c:v>24/05/2006</c:v>
                </c:pt>
                <c:pt idx="40">
                  <c:v>25/05/2006</c:v>
                </c:pt>
                <c:pt idx="41">
                  <c:v>26/05/2006</c:v>
                </c:pt>
                <c:pt idx="42">
                  <c:v>27/05/2006</c:v>
                </c:pt>
                <c:pt idx="43">
                  <c:v>28/05/2006</c:v>
                </c:pt>
                <c:pt idx="44">
                  <c:v>29/05/2006</c:v>
                </c:pt>
                <c:pt idx="45">
                  <c:v>30/05/2006</c:v>
                </c:pt>
                <c:pt idx="46">
                  <c:v>31/05/2006</c:v>
                </c:pt>
                <c:pt idx="47">
                  <c:v>01/06/2006</c:v>
                </c:pt>
                <c:pt idx="48">
                  <c:v>02/06/2006</c:v>
                </c:pt>
                <c:pt idx="49">
                  <c:v>03/06/2006</c:v>
                </c:pt>
                <c:pt idx="50">
                  <c:v>04/06/2006</c:v>
                </c:pt>
                <c:pt idx="51">
                  <c:v>05/06/2006</c:v>
                </c:pt>
                <c:pt idx="52">
                  <c:v>06/06/2006</c:v>
                </c:pt>
                <c:pt idx="53">
                  <c:v>07/06/2006</c:v>
                </c:pt>
                <c:pt idx="54">
                  <c:v>08/06/2006</c:v>
                </c:pt>
                <c:pt idx="55">
                  <c:v>09/06/2006</c:v>
                </c:pt>
                <c:pt idx="56">
                  <c:v>10/06/2006</c:v>
                </c:pt>
                <c:pt idx="57">
                  <c:v>11/06/2006</c:v>
                </c:pt>
                <c:pt idx="58">
                  <c:v>12/06/2006</c:v>
                </c:pt>
                <c:pt idx="59">
                  <c:v>13/06/2006</c:v>
                </c:pt>
                <c:pt idx="60">
                  <c:v>14/06/2006</c:v>
                </c:pt>
                <c:pt idx="61">
                  <c:v>15/06/2006</c:v>
                </c:pt>
                <c:pt idx="62">
                  <c:v>16/06/2006</c:v>
                </c:pt>
                <c:pt idx="63">
                  <c:v>17/06/2006</c:v>
                </c:pt>
                <c:pt idx="64">
                  <c:v>18/06/2006</c:v>
                </c:pt>
                <c:pt idx="65">
                  <c:v>19/06/2006</c:v>
                </c:pt>
                <c:pt idx="66">
                  <c:v>20/06/2006</c:v>
                </c:pt>
                <c:pt idx="67">
                  <c:v>21/06/2006</c:v>
                </c:pt>
                <c:pt idx="68">
                  <c:v>22/06/2006</c:v>
                </c:pt>
                <c:pt idx="69">
                  <c:v>23/06/2006</c:v>
                </c:pt>
                <c:pt idx="70">
                  <c:v>24/06/2006</c:v>
                </c:pt>
                <c:pt idx="71">
                  <c:v>25/06/2006</c:v>
                </c:pt>
                <c:pt idx="72">
                  <c:v>26/06/2006</c:v>
                </c:pt>
                <c:pt idx="73">
                  <c:v>27/06/2006</c:v>
                </c:pt>
                <c:pt idx="74">
                  <c:v>28/06/2006</c:v>
                </c:pt>
                <c:pt idx="75">
                  <c:v>29/06/2006</c:v>
                </c:pt>
                <c:pt idx="76">
                  <c:v>30/06/2006</c:v>
                </c:pt>
                <c:pt idx="77">
                  <c:v>01/07/2006</c:v>
                </c:pt>
                <c:pt idx="78">
                  <c:v>02/07/2006</c:v>
                </c:pt>
                <c:pt idx="79">
                  <c:v>03/07/2006</c:v>
                </c:pt>
                <c:pt idx="80">
                  <c:v>04/07/2006</c:v>
                </c:pt>
                <c:pt idx="81">
                  <c:v>05/07/2006</c:v>
                </c:pt>
                <c:pt idx="82">
                  <c:v>06/07/2006</c:v>
                </c:pt>
                <c:pt idx="83">
                  <c:v>07/07/2006</c:v>
                </c:pt>
                <c:pt idx="84">
                  <c:v>08/07/2006</c:v>
                </c:pt>
                <c:pt idx="85">
                  <c:v>09/07/2006</c:v>
                </c:pt>
                <c:pt idx="86">
                  <c:v>10/07/2006</c:v>
                </c:pt>
                <c:pt idx="87">
                  <c:v>11/07/2006</c:v>
                </c:pt>
                <c:pt idx="88">
                  <c:v>12/07/2006</c:v>
                </c:pt>
                <c:pt idx="89">
                  <c:v>13/07/2006</c:v>
                </c:pt>
                <c:pt idx="90">
                  <c:v>14/07/2006</c:v>
                </c:pt>
                <c:pt idx="91">
                  <c:v>15/07/2006</c:v>
                </c:pt>
                <c:pt idx="92">
                  <c:v>16/07/2006</c:v>
                </c:pt>
                <c:pt idx="93">
                  <c:v>17/07/2006</c:v>
                </c:pt>
                <c:pt idx="94">
                  <c:v>18/07/2006</c:v>
                </c:pt>
                <c:pt idx="95">
                  <c:v>19/07/2006</c:v>
                </c:pt>
                <c:pt idx="96">
                  <c:v>20/07/2006</c:v>
                </c:pt>
                <c:pt idx="97">
                  <c:v>21/07/2006</c:v>
                </c:pt>
                <c:pt idx="98">
                  <c:v>22/07/2006</c:v>
                </c:pt>
                <c:pt idx="99">
                  <c:v>23/07/2006</c:v>
                </c:pt>
                <c:pt idx="100">
                  <c:v>24/07/2006</c:v>
                </c:pt>
                <c:pt idx="101">
                  <c:v>25/07/2006</c:v>
                </c:pt>
                <c:pt idx="102">
                  <c:v>26/07/2006</c:v>
                </c:pt>
                <c:pt idx="103">
                  <c:v>27/07/2006</c:v>
                </c:pt>
                <c:pt idx="104">
                  <c:v>28/07/2006</c:v>
                </c:pt>
                <c:pt idx="105">
                  <c:v>29/07/2006</c:v>
                </c:pt>
                <c:pt idx="106">
                  <c:v>30/07/2006</c:v>
                </c:pt>
                <c:pt idx="107">
                  <c:v>31/07/2006</c:v>
                </c:pt>
                <c:pt idx="108">
                  <c:v>01/08/2006</c:v>
                </c:pt>
                <c:pt idx="109">
                  <c:v>02/08/2006</c:v>
                </c:pt>
                <c:pt idx="110">
                  <c:v>03/08/2006</c:v>
                </c:pt>
                <c:pt idx="111">
                  <c:v>04/08/2006</c:v>
                </c:pt>
                <c:pt idx="112">
                  <c:v>05/08/2006</c:v>
                </c:pt>
                <c:pt idx="113">
                  <c:v>06/08/2006</c:v>
                </c:pt>
                <c:pt idx="114">
                  <c:v>07/08/2006</c:v>
                </c:pt>
                <c:pt idx="115">
                  <c:v>08/08/2006</c:v>
                </c:pt>
                <c:pt idx="116">
                  <c:v>09/08/2006</c:v>
                </c:pt>
                <c:pt idx="117">
                  <c:v>10/08/2006</c:v>
                </c:pt>
                <c:pt idx="118">
                  <c:v>11/08/2006</c:v>
                </c:pt>
                <c:pt idx="119">
                  <c:v>12/08/2006</c:v>
                </c:pt>
                <c:pt idx="120">
                  <c:v>13/08/2006</c:v>
                </c:pt>
                <c:pt idx="121">
                  <c:v>14/08/2006</c:v>
                </c:pt>
                <c:pt idx="122">
                  <c:v>15/08/2006</c:v>
                </c:pt>
                <c:pt idx="123">
                  <c:v>16/08/2006</c:v>
                </c:pt>
                <c:pt idx="124">
                  <c:v>17/08/2006</c:v>
                </c:pt>
                <c:pt idx="125">
                  <c:v>18/08/2006</c:v>
                </c:pt>
                <c:pt idx="126">
                  <c:v>19/08/2006</c:v>
                </c:pt>
                <c:pt idx="127">
                  <c:v>20/08/2006</c:v>
                </c:pt>
                <c:pt idx="128">
                  <c:v>21/08/2006</c:v>
                </c:pt>
                <c:pt idx="129">
                  <c:v>22/08/2006</c:v>
                </c:pt>
                <c:pt idx="130">
                  <c:v>23/08/2006</c:v>
                </c:pt>
                <c:pt idx="131">
                  <c:v>24/08/2006</c:v>
                </c:pt>
                <c:pt idx="132">
                  <c:v>25/08/2006</c:v>
                </c:pt>
                <c:pt idx="133">
                  <c:v>26/08/2006</c:v>
                </c:pt>
                <c:pt idx="134">
                  <c:v>27/08/2006</c:v>
                </c:pt>
                <c:pt idx="135">
                  <c:v>28/08/2006</c:v>
                </c:pt>
                <c:pt idx="136">
                  <c:v>29/08/2006</c:v>
                </c:pt>
                <c:pt idx="137">
                  <c:v>30/08/2006</c:v>
                </c:pt>
                <c:pt idx="138">
                  <c:v>31/08/2006</c:v>
                </c:pt>
                <c:pt idx="139">
                  <c:v>01/09/2006</c:v>
                </c:pt>
                <c:pt idx="140">
                  <c:v>02/09/2006</c:v>
                </c:pt>
                <c:pt idx="141">
                  <c:v>03/09/2006</c:v>
                </c:pt>
                <c:pt idx="142">
                  <c:v>04/09/2006</c:v>
                </c:pt>
                <c:pt idx="143">
                  <c:v>05/09/2006</c:v>
                </c:pt>
                <c:pt idx="144">
                  <c:v>06/09/2006</c:v>
                </c:pt>
                <c:pt idx="145">
                  <c:v>07/09/2006</c:v>
                </c:pt>
                <c:pt idx="146">
                  <c:v>08/09/2006</c:v>
                </c:pt>
                <c:pt idx="147">
                  <c:v>09/09/2006</c:v>
                </c:pt>
                <c:pt idx="148">
                  <c:v>10/09/2006</c:v>
                </c:pt>
                <c:pt idx="149">
                  <c:v>11/09/2006</c:v>
                </c:pt>
                <c:pt idx="150">
                  <c:v>12/09/2006</c:v>
                </c:pt>
              </c:strCache>
            </c:strRef>
          </c:xVal>
          <c:yVal>
            <c:numRef>
              <c:f>Chroniques!$H$2:$H$241</c:f>
              <c:numCache>
                <c:formatCode>General</c:formatCode>
                <c:ptCount val="240"/>
                <c:pt idx="0">
                  <c:v>1.865</c:v>
                </c:pt>
                <c:pt idx="1">
                  <c:v>1.42</c:v>
                </c:pt>
                <c:pt idx="2">
                  <c:v>1.7649999999999999</c:v>
                </c:pt>
                <c:pt idx="3">
                  <c:v>1.7909999999999999</c:v>
                </c:pt>
                <c:pt idx="4">
                  <c:v>1.7749999999999999</c:v>
                </c:pt>
                <c:pt idx="5">
                  <c:v>2.016</c:v>
                </c:pt>
                <c:pt idx="6">
                  <c:v>1.714</c:v>
                </c:pt>
                <c:pt idx="7">
                  <c:v>1.714</c:v>
                </c:pt>
                <c:pt idx="8">
                  <c:v>2.3039999999999998</c:v>
                </c:pt>
                <c:pt idx="9">
                  <c:v>1.4690000000000001</c:v>
                </c:pt>
                <c:pt idx="10">
                  <c:v>2.0539999999999998</c:v>
                </c:pt>
                <c:pt idx="11">
                  <c:v>2.35</c:v>
                </c:pt>
                <c:pt idx="12">
                  <c:v>2.0960000000000001</c:v>
                </c:pt>
                <c:pt idx="13">
                  <c:v>2.617</c:v>
                </c:pt>
                <c:pt idx="14">
                  <c:v>3.9540000000000002</c:v>
                </c:pt>
                <c:pt idx="15">
                  <c:v>2.5030000000000001</c:v>
                </c:pt>
                <c:pt idx="16">
                  <c:v>3.18</c:v>
                </c:pt>
                <c:pt idx="17">
                  <c:v>4.0720000000000001</c:v>
                </c:pt>
                <c:pt idx="18">
                  <c:v>2.633</c:v>
                </c:pt>
                <c:pt idx="19">
                  <c:v>3.6850000000000001</c:v>
                </c:pt>
                <c:pt idx="20">
                  <c:v>4.0570000000000004</c:v>
                </c:pt>
                <c:pt idx="21">
                  <c:v>3.5249999999999999</c:v>
                </c:pt>
                <c:pt idx="22">
                  <c:v>2.8809999999999998</c:v>
                </c:pt>
                <c:pt idx="23">
                  <c:v>2.984</c:v>
                </c:pt>
                <c:pt idx="24">
                  <c:v>3.8439999999999999</c:v>
                </c:pt>
                <c:pt idx="25">
                  <c:v>2.0510000000000002</c:v>
                </c:pt>
                <c:pt idx="26">
                  <c:v>2.6589999999999998</c:v>
                </c:pt>
                <c:pt idx="27">
                  <c:v>2.887</c:v>
                </c:pt>
                <c:pt idx="28">
                  <c:v>2.8180000000000001</c:v>
                </c:pt>
                <c:pt idx="29">
                  <c:v>4.0629999999999997</c:v>
                </c:pt>
                <c:pt idx="30">
                  <c:v>3.9990000000000001</c:v>
                </c:pt>
                <c:pt idx="31">
                  <c:v>3.8839999999999999</c:v>
                </c:pt>
                <c:pt idx="32">
                  <c:v>4.1760000000000002</c:v>
                </c:pt>
                <c:pt idx="33">
                  <c:v>3.9729999999999999</c:v>
                </c:pt>
                <c:pt idx="34">
                  <c:v>4.2649999999999997</c:v>
                </c:pt>
                <c:pt idx="35">
                  <c:v>3.4180000000000001</c:v>
                </c:pt>
                <c:pt idx="36">
                  <c:v>4.1079999999999997</c:v>
                </c:pt>
                <c:pt idx="37">
                  <c:v>3.6360000000000001</c:v>
                </c:pt>
                <c:pt idx="38">
                  <c:v>2.6480000000000001</c:v>
                </c:pt>
                <c:pt idx="39">
                  <c:v>2.601</c:v>
                </c:pt>
                <c:pt idx="40">
                  <c:v>2.3380000000000001</c:v>
                </c:pt>
                <c:pt idx="41">
                  <c:v>3.746</c:v>
                </c:pt>
                <c:pt idx="42">
                  <c:v>3.9319999999999999</c:v>
                </c:pt>
                <c:pt idx="43">
                  <c:v>2.2890000000000001</c:v>
                </c:pt>
                <c:pt idx="44">
                  <c:v>3.2890000000000001</c:v>
                </c:pt>
                <c:pt idx="45">
                  <c:v>3.2160000000000002</c:v>
                </c:pt>
                <c:pt idx="46">
                  <c:v>3.4319999999999999</c:v>
                </c:pt>
                <c:pt idx="47">
                  <c:v>3.0649999999999999</c:v>
                </c:pt>
                <c:pt idx="48">
                  <c:v>3.3</c:v>
                </c:pt>
                <c:pt idx="49">
                  <c:v>3.6389999999999998</c:v>
                </c:pt>
                <c:pt idx="50">
                  <c:v>3.4260000000000002</c:v>
                </c:pt>
                <c:pt idx="51">
                  <c:v>3.536</c:v>
                </c:pt>
                <c:pt idx="52">
                  <c:v>3.9340000000000002</c:v>
                </c:pt>
                <c:pt idx="53">
                  <c:v>3.2170000000000001</c:v>
                </c:pt>
                <c:pt idx="54">
                  <c:v>3.3130000000000002</c:v>
                </c:pt>
                <c:pt idx="55">
                  <c:v>2.7469999999999999</c:v>
                </c:pt>
                <c:pt idx="56">
                  <c:v>3.6920000000000002</c:v>
                </c:pt>
                <c:pt idx="57">
                  <c:v>3.9359999999999999</c:v>
                </c:pt>
                <c:pt idx="58">
                  <c:v>3.2989999999999999</c:v>
                </c:pt>
                <c:pt idx="59">
                  <c:v>3.9129999999999998</c:v>
                </c:pt>
                <c:pt idx="60">
                  <c:v>2.6440000000000001</c:v>
                </c:pt>
                <c:pt idx="61">
                  <c:v>4.0979999999999999</c:v>
                </c:pt>
                <c:pt idx="62">
                  <c:v>4.2629999999999999</c:v>
                </c:pt>
                <c:pt idx="63">
                  <c:v>4.55</c:v>
                </c:pt>
                <c:pt idx="64">
                  <c:v>3.5979999999999999</c:v>
                </c:pt>
                <c:pt idx="65">
                  <c:v>3.423</c:v>
                </c:pt>
                <c:pt idx="66">
                  <c:v>3.528</c:v>
                </c:pt>
                <c:pt idx="67">
                  <c:v>4.2210000000000001</c:v>
                </c:pt>
                <c:pt idx="68">
                  <c:v>4.8440000000000003</c:v>
                </c:pt>
                <c:pt idx="69">
                  <c:v>4.5279999999999996</c:v>
                </c:pt>
                <c:pt idx="70">
                  <c:v>4.3600000000000003</c:v>
                </c:pt>
                <c:pt idx="71">
                  <c:v>4.0069999999999997</c:v>
                </c:pt>
                <c:pt idx="72">
                  <c:v>3.085</c:v>
                </c:pt>
                <c:pt idx="73">
                  <c:v>4.0149999999999997</c:v>
                </c:pt>
                <c:pt idx="74">
                  <c:v>4.3949999999999996</c:v>
                </c:pt>
                <c:pt idx="75">
                  <c:v>3.9</c:v>
                </c:pt>
                <c:pt idx="76">
                  <c:v>2.2599999999999998</c:v>
                </c:pt>
                <c:pt idx="77">
                  <c:v>3.0659999999999998</c:v>
                </c:pt>
                <c:pt idx="78">
                  <c:v>3.742</c:v>
                </c:pt>
                <c:pt idx="79">
                  <c:v>3.8170000000000002</c:v>
                </c:pt>
                <c:pt idx="80">
                  <c:v>2.09</c:v>
                </c:pt>
                <c:pt idx="81">
                  <c:v>2.9220000000000002</c:v>
                </c:pt>
                <c:pt idx="82">
                  <c:v>3.681</c:v>
                </c:pt>
                <c:pt idx="83">
                  <c:v>4.2649999999999997</c:v>
                </c:pt>
                <c:pt idx="84">
                  <c:v>5.0640000000000001</c:v>
                </c:pt>
                <c:pt idx="85">
                  <c:v>4.4960000000000004</c:v>
                </c:pt>
                <c:pt idx="86">
                  <c:v>3.18</c:v>
                </c:pt>
                <c:pt idx="87">
                  <c:v>5.4109999999999996</c:v>
                </c:pt>
                <c:pt idx="88">
                  <c:v>4.9089999999999998</c:v>
                </c:pt>
                <c:pt idx="89">
                  <c:v>4.883</c:v>
                </c:pt>
                <c:pt idx="90">
                  <c:v>3.5139999999999998</c:v>
                </c:pt>
                <c:pt idx="91">
                  <c:v>3.0449999999999999</c:v>
                </c:pt>
                <c:pt idx="92">
                  <c:v>3.2010000000000001</c:v>
                </c:pt>
                <c:pt idx="93">
                  <c:v>3.6240000000000001</c:v>
                </c:pt>
                <c:pt idx="94">
                  <c:v>3.66</c:v>
                </c:pt>
                <c:pt idx="95">
                  <c:v>3.9359999999999999</c:v>
                </c:pt>
                <c:pt idx="96">
                  <c:v>4.6130000000000004</c:v>
                </c:pt>
                <c:pt idx="97">
                  <c:v>4.3680000000000003</c:v>
                </c:pt>
                <c:pt idx="98">
                  <c:v>4.7039999999999997</c:v>
                </c:pt>
                <c:pt idx="99">
                  <c:v>4.3979999999999997</c:v>
                </c:pt>
                <c:pt idx="100">
                  <c:v>4.0510000000000002</c:v>
                </c:pt>
                <c:pt idx="101">
                  <c:v>4.3090000000000002</c:v>
                </c:pt>
                <c:pt idx="102">
                  <c:v>4.2060000000000004</c:v>
                </c:pt>
                <c:pt idx="103">
                  <c:v>5.2690000000000001</c:v>
                </c:pt>
                <c:pt idx="104">
                  <c:v>7.1369999999999996</c:v>
                </c:pt>
                <c:pt idx="105">
                  <c:v>6.0869999999999997</c:v>
                </c:pt>
                <c:pt idx="106">
                  <c:v>5.4669999999999996</c:v>
                </c:pt>
                <c:pt idx="107">
                  <c:v>5.5</c:v>
                </c:pt>
                <c:pt idx="108">
                  <c:v>4.9450000000000003</c:v>
                </c:pt>
                <c:pt idx="109">
                  <c:v>6.1079999999999997</c:v>
                </c:pt>
                <c:pt idx="110">
                  <c:v>2.855</c:v>
                </c:pt>
                <c:pt idx="111">
                  <c:v>3.298</c:v>
                </c:pt>
                <c:pt idx="112">
                  <c:v>3.524</c:v>
                </c:pt>
                <c:pt idx="113">
                  <c:v>3.2570000000000001</c:v>
                </c:pt>
                <c:pt idx="114">
                  <c:v>5.7009999999999996</c:v>
                </c:pt>
                <c:pt idx="115">
                  <c:v>6.2960000000000003</c:v>
                </c:pt>
                <c:pt idx="116">
                  <c:v>4.6970000000000001</c:v>
                </c:pt>
                <c:pt idx="117">
                  <c:v>2.948</c:v>
                </c:pt>
                <c:pt idx="118">
                  <c:v>2.7480000000000002</c:v>
                </c:pt>
                <c:pt idx="119">
                  <c:v>3.2189999999999999</c:v>
                </c:pt>
                <c:pt idx="120">
                  <c:v>3.6179999999999999</c:v>
                </c:pt>
                <c:pt idx="121">
                  <c:v>3.593</c:v>
                </c:pt>
                <c:pt idx="122">
                  <c:v>4.1909999999999998</c:v>
                </c:pt>
                <c:pt idx="123">
                  <c:v>2.6539999999999999</c:v>
                </c:pt>
                <c:pt idx="124">
                  <c:v>3.044</c:v>
                </c:pt>
                <c:pt idx="125">
                  <c:v>3.431</c:v>
                </c:pt>
                <c:pt idx="126">
                  <c:v>2.97</c:v>
                </c:pt>
                <c:pt idx="127">
                  <c:v>2.028</c:v>
                </c:pt>
                <c:pt idx="128">
                  <c:v>1.7669999999999999</c:v>
                </c:pt>
                <c:pt idx="129">
                  <c:v>1.9870000000000001</c:v>
                </c:pt>
                <c:pt idx="130">
                  <c:v>1.738</c:v>
                </c:pt>
                <c:pt idx="131">
                  <c:v>2.5249999999999999</c:v>
                </c:pt>
                <c:pt idx="132">
                  <c:v>2.7549999999999999</c:v>
                </c:pt>
                <c:pt idx="133">
                  <c:v>3.3180000000000001</c:v>
                </c:pt>
                <c:pt idx="134">
                  <c:v>3.98</c:v>
                </c:pt>
                <c:pt idx="135">
                  <c:v>3.903</c:v>
                </c:pt>
                <c:pt idx="136">
                  <c:v>3.2480000000000002</c:v>
                </c:pt>
                <c:pt idx="137">
                  <c:v>2.6829999999999998</c:v>
                </c:pt>
                <c:pt idx="138">
                  <c:v>3.2290000000000001</c:v>
                </c:pt>
                <c:pt idx="139">
                  <c:v>3.1150000000000002</c:v>
                </c:pt>
                <c:pt idx="140">
                  <c:v>2.7549999999999999</c:v>
                </c:pt>
                <c:pt idx="141">
                  <c:v>2.9159999999999999</c:v>
                </c:pt>
                <c:pt idx="142">
                  <c:v>3.3639999999999999</c:v>
                </c:pt>
                <c:pt idx="143">
                  <c:v>2.7309999999999999</c:v>
                </c:pt>
                <c:pt idx="144">
                  <c:v>3.3410000000000002</c:v>
                </c:pt>
                <c:pt idx="145">
                  <c:v>4.1580000000000004</c:v>
                </c:pt>
                <c:pt idx="146">
                  <c:v>4.0439999999999996</c:v>
                </c:pt>
                <c:pt idx="147">
                  <c:v>2.9209999999999998</c:v>
                </c:pt>
                <c:pt idx="148">
                  <c:v>2.7210000000000001</c:v>
                </c:pt>
                <c:pt idx="149">
                  <c:v>3.5169999999999999</c:v>
                </c:pt>
                <c:pt idx="150">
                  <c:v>2.234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Chroniques!$K$1</c:f>
              <c:strCache>
                <c:ptCount val="1"/>
                <c:pt idx="0">
                  <c:v>ETM (mm) = Kc*ET0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Chroniques!$A$2:$A$241</c:f>
              <c:strCache>
                <c:ptCount val="151"/>
                <c:pt idx="0">
                  <c:v>15/04/2006</c:v>
                </c:pt>
                <c:pt idx="1">
                  <c:v>16/04/2006</c:v>
                </c:pt>
                <c:pt idx="2">
                  <c:v>17/04/2006</c:v>
                </c:pt>
                <c:pt idx="3">
                  <c:v>18/04/2006</c:v>
                </c:pt>
                <c:pt idx="4">
                  <c:v>19/04/2006</c:v>
                </c:pt>
                <c:pt idx="5">
                  <c:v>20/04/2006</c:v>
                </c:pt>
                <c:pt idx="6">
                  <c:v>21/04/2006</c:v>
                </c:pt>
                <c:pt idx="7">
                  <c:v>22/04/2006</c:v>
                </c:pt>
                <c:pt idx="8">
                  <c:v>23/04/2006</c:v>
                </c:pt>
                <c:pt idx="9">
                  <c:v>24/04/2006</c:v>
                </c:pt>
                <c:pt idx="10">
                  <c:v>25/04/2006</c:v>
                </c:pt>
                <c:pt idx="11">
                  <c:v>26/04/2006</c:v>
                </c:pt>
                <c:pt idx="12">
                  <c:v>27/04/2006</c:v>
                </c:pt>
                <c:pt idx="13">
                  <c:v>28/04/2006</c:v>
                </c:pt>
                <c:pt idx="14">
                  <c:v>29/04/2006</c:v>
                </c:pt>
                <c:pt idx="15">
                  <c:v>30/04/2006</c:v>
                </c:pt>
                <c:pt idx="16">
                  <c:v>01/05/2006</c:v>
                </c:pt>
                <c:pt idx="17">
                  <c:v>02/05/2006</c:v>
                </c:pt>
                <c:pt idx="18">
                  <c:v>03/05/2006</c:v>
                </c:pt>
                <c:pt idx="19">
                  <c:v>04/05/2006</c:v>
                </c:pt>
                <c:pt idx="20">
                  <c:v>05/05/2006</c:v>
                </c:pt>
                <c:pt idx="21">
                  <c:v>06/05/2006</c:v>
                </c:pt>
                <c:pt idx="22">
                  <c:v>07/05/2006</c:v>
                </c:pt>
                <c:pt idx="23">
                  <c:v>08/05/2006</c:v>
                </c:pt>
                <c:pt idx="24">
                  <c:v>09/05/2006</c:v>
                </c:pt>
                <c:pt idx="25">
                  <c:v>10/05/2006</c:v>
                </c:pt>
                <c:pt idx="26">
                  <c:v>11/05/2006</c:v>
                </c:pt>
                <c:pt idx="27">
                  <c:v>12/05/2006</c:v>
                </c:pt>
                <c:pt idx="28">
                  <c:v>13/05/2006</c:v>
                </c:pt>
                <c:pt idx="29">
                  <c:v>14/05/2006</c:v>
                </c:pt>
                <c:pt idx="30">
                  <c:v>15/05/2006</c:v>
                </c:pt>
                <c:pt idx="31">
                  <c:v>16/05/2006</c:v>
                </c:pt>
                <c:pt idx="32">
                  <c:v>17/05/2006</c:v>
                </c:pt>
                <c:pt idx="33">
                  <c:v>18/05/2006</c:v>
                </c:pt>
                <c:pt idx="34">
                  <c:v>19/05/2006</c:v>
                </c:pt>
                <c:pt idx="35">
                  <c:v>20/05/2006</c:v>
                </c:pt>
                <c:pt idx="36">
                  <c:v>21/05/2006</c:v>
                </c:pt>
                <c:pt idx="37">
                  <c:v>22/05/2006</c:v>
                </c:pt>
                <c:pt idx="38">
                  <c:v>23/05/2006</c:v>
                </c:pt>
                <c:pt idx="39">
                  <c:v>24/05/2006</c:v>
                </c:pt>
                <c:pt idx="40">
                  <c:v>25/05/2006</c:v>
                </c:pt>
                <c:pt idx="41">
                  <c:v>26/05/2006</c:v>
                </c:pt>
                <c:pt idx="42">
                  <c:v>27/05/2006</c:v>
                </c:pt>
                <c:pt idx="43">
                  <c:v>28/05/2006</c:v>
                </c:pt>
                <c:pt idx="44">
                  <c:v>29/05/2006</c:v>
                </c:pt>
                <c:pt idx="45">
                  <c:v>30/05/2006</c:v>
                </c:pt>
                <c:pt idx="46">
                  <c:v>31/05/2006</c:v>
                </c:pt>
                <c:pt idx="47">
                  <c:v>01/06/2006</c:v>
                </c:pt>
                <c:pt idx="48">
                  <c:v>02/06/2006</c:v>
                </c:pt>
                <c:pt idx="49">
                  <c:v>03/06/2006</c:v>
                </c:pt>
                <c:pt idx="50">
                  <c:v>04/06/2006</c:v>
                </c:pt>
                <c:pt idx="51">
                  <c:v>05/06/2006</c:v>
                </c:pt>
                <c:pt idx="52">
                  <c:v>06/06/2006</c:v>
                </c:pt>
                <c:pt idx="53">
                  <c:v>07/06/2006</c:v>
                </c:pt>
                <c:pt idx="54">
                  <c:v>08/06/2006</c:v>
                </c:pt>
                <c:pt idx="55">
                  <c:v>09/06/2006</c:v>
                </c:pt>
                <c:pt idx="56">
                  <c:v>10/06/2006</c:v>
                </c:pt>
                <c:pt idx="57">
                  <c:v>11/06/2006</c:v>
                </c:pt>
                <c:pt idx="58">
                  <c:v>12/06/2006</c:v>
                </c:pt>
                <c:pt idx="59">
                  <c:v>13/06/2006</c:v>
                </c:pt>
                <c:pt idx="60">
                  <c:v>14/06/2006</c:v>
                </c:pt>
                <c:pt idx="61">
                  <c:v>15/06/2006</c:v>
                </c:pt>
                <c:pt idx="62">
                  <c:v>16/06/2006</c:v>
                </c:pt>
                <c:pt idx="63">
                  <c:v>17/06/2006</c:v>
                </c:pt>
                <c:pt idx="64">
                  <c:v>18/06/2006</c:v>
                </c:pt>
                <c:pt idx="65">
                  <c:v>19/06/2006</c:v>
                </c:pt>
                <c:pt idx="66">
                  <c:v>20/06/2006</c:v>
                </c:pt>
                <c:pt idx="67">
                  <c:v>21/06/2006</c:v>
                </c:pt>
                <c:pt idx="68">
                  <c:v>22/06/2006</c:v>
                </c:pt>
                <c:pt idx="69">
                  <c:v>23/06/2006</c:v>
                </c:pt>
                <c:pt idx="70">
                  <c:v>24/06/2006</c:v>
                </c:pt>
                <c:pt idx="71">
                  <c:v>25/06/2006</c:v>
                </c:pt>
                <c:pt idx="72">
                  <c:v>26/06/2006</c:v>
                </c:pt>
                <c:pt idx="73">
                  <c:v>27/06/2006</c:v>
                </c:pt>
                <c:pt idx="74">
                  <c:v>28/06/2006</c:v>
                </c:pt>
                <c:pt idx="75">
                  <c:v>29/06/2006</c:v>
                </c:pt>
                <c:pt idx="76">
                  <c:v>30/06/2006</c:v>
                </c:pt>
                <c:pt idx="77">
                  <c:v>01/07/2006</c:v>
                </c:pt>
                <c:pt idx="78">
                  <c:v>02/07/2006</c:v>
                </c:pt>
                <c:pt idx="79">
                  <c:v>03/07/2006</c:v>
                </c:pt>
                <c:pt idx="80">
                  <c:v>04/07/2006</c:v>
                </c:pt>
                <c:pt idx="81">
                  <c:v>05/07/2006</c:v>
                </c:pt>
                <c:pt idx="82">
                  <c:v>06/07/2006</c:v>
                </c:pt>
                <c:pt idx="83">
                  <c:v>07/07/2006</c:v>
                </c:pt>
                <c:pt idx="84">
                  <c:v>08/07/2006</c:v>
                </c:pt>
                <c:pt idx="85">
                  <c:v>09/07/2006</c:v>
                </c:pt>
                <c:pt idx="86">
                  <c:v>10/07/2006</c:v>
                </c:pt>
                <c:pt idx="87">
                  <c:v>11/07/2006</c:v>
                </c:pt>
                <c:pt idx="88">
                  <c:v>12/07/2006</c:v>
                </c:pt>
                <c:pt idx="89">
                  <c:v>13/07/2006</c:v>
                </c:pt>
                <c:pt idx="90">
                  <c:v>14/07/2006</c:v>
                </c:pt>
                <c:pt idx="91">
                  <c:v>15/07/2006</c:v>
                </c:pt>
                <c:pt idx="92">
                  <c:v>16/07/2006</c:v>
                </c:pt>
                <c:pt idx="93">
                  <c:v>17/07/2006</c:v>
                </c:pt>
                <c:pt idx="94">
                  <c:v>18/07/2006</c:v>
                </c:pt>
                <c:pt idx="95">
                  <c:v>19/07/2006</c:v>
                </c:pt>
                <c:pt idx="96">
                  <c:v>20/07/2006</c:v>
                </c:pt>
                <c:pt idx="97">
                  <c:v>21/07/2006</c:v>
                </c:pt>
                <c:pt idx="98">
                  <c:v>22/07/2006</c:v>
                </c:pt>
                <c:pt idx="99">
                  <c:v>23/07/2006</c:v>
                </c:pt>
                <c:pt idx="100">
                  <c:v>24/07/2006</c:v>
                </c:pt>
                <c:pt idx="101">
                  <c:v>25/07/2006</c:v>
                </c:pt>
                <c:pt idx="102">
                  <c:v>26/07/2006</c:v>
                </c:pt>
                <c:pt idx="103">
                  <c:v>27/07/2006</c:v>
                </c:pt>
                <c:pt idx="104">
                  <c:v>28/07/2006</c:v>
                </c:pt>
                <c:pt idx="105">
                  <c:v>29/07/2006</c:v>
                </c:pt>
                <c:pt idx="106">
                  <c:v>30/07/2006</c:v>
                </c:pt>
                <c:pt idx="107">
                  <c:v>31/07/2006</c:v>
                </c:pt>
                <c:pt idx="108">
                  <c:v>01/08/2006</c:v>
                </c:pt>
                <c:pt idx="109">
                  <c:v>02/08/2006</c:v>
                </c:pt>
                <c:pt idx="110">
                  <c:v>03/08/2006</c:v>
                </c:pt>
                <c:pt idx="111">
                  <c:v>04/08/2006</c:v>
                </c:pt>
                <c:pt idx="112">
                  <c:v>05/08/2006</c:v>
                </c:pt>
                <c:pt idx="113">
                  <c:v>06/08/2006</c:v>
                </c:pt>
                <c:pt idx="114">
                  <c:v>07/08/2006</c:v>
                </c:pt>
                <c:pt idx="115">
                  <c:v>08/08/2006</c:v>
                </c:pt>
                <c:pt idx="116">
                  <c:v>09/08/2006</c:v>
                </c:pt>
                <c:pt idx="117">
                  <c:v>10/08/2006</c:v>
                </c:pt>
                <c:pt idx="118">
                  <c:v>11/08/2006</c:v>
                </c:pt>
                <c:pt idx="119">
                  <c:v>12/08/2006</c:v>
                </c:pt>
                <c:pt idx="120">
                  <c:v>13/08/2006</c:v>
                </c:pt>
                <c:pt idx="121">
                  <c:v>14/08/2006</c:v>
                </c:pt>
                <c:pt idx="122">
                  <c:v>15/08/2006</c:v>
                </c:pt>
                <c:pt idx="123">
                  <c:v>16/08/2006</c:v>
                </c:pt>
                <c:pt idx="124">
                  <c:v>17/08/2006</c:v>
                </c:pt>
                <c:pt idx="125">
                  <c:v>18/08/2006</c:v>
                </c:pt>
                <c:pt idx="126">
                  <c:v>19/08/2006</c:v>
                </c:pt>
                <c:pt idx="127">
                  <c:v>20/08/2006</c:v>
                </c:pt>
                <c:pt idx="128">
                  <c:v>21/08/2006</c:v>
                </c:pt>
                <c:pt idx="129">
                  <c:v>22/08/2006</c:v>
                </c:pt>
                <c:pt idx="130">
                  <c:v>23/08/2006</c:v>
                </c:pt>
                <c:pt idx="131">
                  <c:v>24/08/2006</c:v>
                </c:pt>
                <c:pt idx="132">
                  <c:v>25/08/2006</c:v>
                </c:pt>
                <c:pt idx="133">
                  <c:v>26/08/2006</c:v>
                </c:pt>
                <c:pt idx="134">
                  <c:v>27/08/2006</c:v>
                </c:pt>
                <c:pt idx="135">
                  <c:v>28/08/2006</c:v>
                </c:pt>
                <c:pt idx="136">
                  <c:v>29/08/2006</c:v>
                </c:pt>
                <c:pt idx="137">
                  <c:v>30/08/2006</c:v>
                </c:pt>
                <c:pt idx="138">
                  <c:v>31/08/2006</c:v>
                </c:pt>
                <c:pt idx="139">
                  <c:v>01/09/2006</c:v>
                </c:pt>
                <c:pt idx="140">
                  <c:v>02/09/2006</c:v>
                </c:pt>
                <c:pt idx="141">
                  <c:v>03/09/2006</c:v>
                </c:pt>
                <c:pt idx="142">
                  <c:v>04/09/2006</c:v>
                </c:pt>
                <c:pt idx="143">
                  <c:v>05/09/2006</c:v>
                </c:pt>
                <c:pt idx="144">
                  <c:v>06/09/2006</c:v>
                </c:pt>
                <c:pt idx="145">
                  <c:v>07/09/2006</c:v>
                </c:pt>
                <c:pt idx="146">
                  <c:v>08/09/2006</c:v>
                </c:pt>
                <c:pt idx="147">
                  <c:v>09/09/2006</c:v>
                </c:pt>
                <c:pt idx="148">
                  <c:v>10/09/2006</c:v>
                </c:pt>
                <c:pt idx="149">
                  <c:v>11/09/2006</c:v>
                </c:pt>
                <c:pt idx="150">
                  <c:v>12/09/2006</c:v>
                </c:pt>
              </c:strCache>
            </c:strRef>
          </c:xVal>
          <c:yVal>
            <c:numRef>
              <c:f>Chroniques!$K$2:$K$241</c:f>
              <c:numCache>
                <c:formatCode>General</c:formatCode>
                <c:ptCount val="240"/>
                <c:pt idx="0">
                  <c:v>0.746</c:v>
                </c:pt>
                <c:pt idx="1">
                  <c:v>0.56799999999999995</c:v>
                </c:pt>
                <c:pt idx="2">
                  <c:v>0.70599999999999996</c:v>
                </c:pt>
                <c:pt idx="3">
                  <c:v>0.71640000000000004</c:v>
                </c:pt>
                <c:pt idx="4">
                  <c:v>0.71</c:v>
                </c:pt>
                <c:pt idx="5">
                  <c:v>0.80640000000000001</c:v>
                </c:pt>
                <c:pt idx="6">
                  <c:v>0.68559999999999999</c:v>
                </c:pt>
                <c:pt idx="7">
                  <c:v>0.68559999999999999</c:v>
                </c:pt>
                <c:pt idx="8">
                  <c:v>0.92159999999999997</c:v>
                </c:pt>
                <c:pt idx="9">
                  <c:v>0.58760000000000001</c:v>
                </c:pt>
                <c:pt idx="10">
                  <c:v>0.8216</c:v>
                </c:pt>
                <c:pt idx="11">
                  <c:v>0.94000000000000006</c:v>
                </c:pt>
                <c:pt idx="12">
                  <c:v>0.83840000000000003</c:v>
                </c:pt>
                <c:pt idx="13">
                  <c:v>1.0468</c:v>
                </c:pt>
                <c:pt idx="14">
                  <c:v>1.5816000000000001</c:v>
                </c:pt>
                <c:pt idx="15">
                  <c:v>1.0012000000000001</c:v>
                </c:pt>
                <c:pt idx="16">
                  <c:v>1.2720000000000002</c:v>
                </c:pt>
                <c:pt idx="17">
                  <c:v>1.6288</c:v>
                </c:pt>
                <c:pt idx="18">
                  <c:v>1.0532000000000001</c:v>
                </c:pt>
                <c:pt idx="19">
                  <c:v>1.4740000000000002</c:v>
                </c:pt>
                <c:pt idx="20">
                  <c:v>1.6228000000000002</c:v>
                </c:pt>
                <c:pt idx="21">
                  <c:v>1.4100000000000001</c:v>
                </c:pt>
                <c:pt idx="22">
                  <c:v>1.1523999999999999</c:v>
                </c:pt>
                <c:pt idx="23">
                  <c:v>1.1936</c:v>
                </c:pt>
                <c:pt idx="24">
                  <c:v>1.5376000000000001</c:v>
                </c:pt>
                <c:pt idx="25">
                  <c:v>0.82040000000000013</c:v>
                </c:pt>
                <c:pt idx="26">
                  <c:v>1.0635999999999999</c:v>
                </c:pt>
                <c:pt idx="27">
                  <c:v>1.1548</c:v>
                </c:pt>
                <c:pt idx="28">
                  <c:v>1.1272</c:v>
                </c:pt>
                <c:pt idx="29">
                  <c:v>1.6252</c:v>
                </c:pt>
                <c:pt idx="30">
                  <c:v>1.5996000000000001</c:v>
                </c:pt>
                <c:pt idx="31">
                  <c:v>1.7186699999999999</c:v>
                </c:pt>
                <c:pt idx="32">
                  <c:v>2.02536</c:v>
                </c:pt>
                <c:pt idx="33">
                  <c:v>2.0957575000000004</c:v>
                </c:pt>
                <c:pt idx="34">
                  <c:v>2.4310499999999999</c:v>
                </c:pt>
                <c:pt idx="35">
                  <c:v>2.0935250000000001</c:v>
                </c:pt>
                <c:pt idx="36">
                  <c:v>2.6907399999999999</c:v>
                </c:pt>
                <c:pt idx="37">
                  <c:v>2.5361100000000003</c:v>
                </c:pt>
                <c:pt idx="38">
                  <c:v>1.9595200000000002</c:v>
                </c:pt>
                <c:pt idx="39">
                  <c:v>2.0352825000000001</c:v>
                </c:pt>
                <c:pt idx="40">
                  <c:v>1.92885</c:v>
                </c:pt>
                <c:pt idx="41">
                  <c:v>3.2496549999999997</c:v>
                </c:pt>
                <c:pt idx="42">
                  <c:v>3.5781200000000002</c:v>
                </c:pt>
                <c:pt idx="43">
                  <c:v>2.1802725000000001</c:v>
                </c:pt>
                <c:pt idx="44">
                  <c:v>3.2725550000000001</c:v>
                </c:pt>
                <c:pt idx="45">
                  <c:v>3.3366000000000007</c:v>
                </c:pt>
                <c:pt idx="46">
                  <c:v>3.7065600000000001</c:v>
                </c:pt>
                <c:pt idx="47">
                  <c:v>3.4404625000000002</c:v>
                </c:pt>
                <c:pt idx="48">
                  <c:v>3.8445</c:v>
                </c:pt>
                <c:pt idx="49">
                  <c:v>4.3940925000000002</c:v>
                </c:pt>
                <c:pt idx="50">
                  <c:v>4.2825000000000006</c:v>
                </c:pt>
                <c:pt idx="51">
                  <c:v>4.42</c:v>
                </c:pt>
                <c:pt idx="52">
                  <c:v>4.9175000000000004</c:v>
                </c:pt>
                <c:pt idx="53">
                  <c:v>4.0212500000000002</c:v>
                </c:pt>
                <c:pt idx="54">
                  <c:v>4.1412500000000003</c:v>
                </c:pt>
                <c:pt idx="55">
                  <c:v>3.4337499999999999</c:v>
                </c:pt>
                <c:pt idx="56">
                  <c:v>4.6150000000000002</c:v>
                </c:pt>
                <c:pt idx="57">
                  <c:v>4.92</c:v>
                </c:pt>
                <c:pt idx="58">
                  <c:v>4.1237500000000002</c:v>
                </c:pt>
                <c:pt idx="59">
                  <c:v>4.8912499999999994</c:v>
                </c:pt>
                <c:pt idx="60">
                  <c:v>3.3050000000000002</c:v>
                </c:pt>
                <c:pt idx="61">
                  <c:v>5.1224999999999996</c:v>
                </c:pt>
                <c:pt idx="62">
                  <c:v>5.3287499999999994</c:v>
                </c:pt>
                <c:pt idx="63">
                  <c:v>5.6875</c:v>
                </c:pt>
                <c:pt idx="64">
                  <c:v>4.4974999999999996</c:v>
                </c:pt>
                <c:pt idx="65">
                  <c:v>4.2787500000000005</c:v>
                </c:pt>
                <c:pt idx="66">
                  <c:v>4.41</c:v>
                </c:pt>
                <c:pt idx="67">
                  <c:v>5.2762500000000001</c:v>
                </c:pt>
                <c:pt idx="68">
                  <c:v>6.0550000000000006</c:v>
                </c:pt>
                <c:pt idx="69">
                  <c:v>5.6599999999999993</c:v>
                </c:pt>
                <c:pt idx="70">
                  <c:v>5.45</c:v>
                </c:pt>
                <c:pt idx="71">
                  <c:v>5.0087499999999991</c:v>
                </c:pt>
                <c:pt idx="72">
                  <c:v>3.8562500000000002</c:v>
                </c:pt>
                <c:pt idx="73">
                  <c:v>5.0187499999999998</c:v>
                </c:pt>
                <c:pt idx="74">
                  <c:v>5.4937499999999995</c:v>
                </c:pt>
                <c:pt idx="75">
                  <c:v>4.875</c:v>
                </c:pt>
                <c:pt idx="76">
                  <c:v>2.8249999999999997</c:v>
                </c:pt>
                <c:pt idx="77">
                  <c:v>3.8324999999999996</c:v>
                </c:pt>
                <c:pt idx="78">
                  <c:v>4.6775000000000002</c:v>
                </c:pt>
                <c:pt idx="79">
                  <c:v>4.7712500000000002</c:v>
                </c:pt>
                <c:pt idx="80">
                  <c:v>2.6124999999999998</c:v>
                </c:pt>
                <c:pt idx="81">
                  <c:v>3.6525000000000003</c:v>
                </c:pt>
                <c:pt idx="82">
                  <c:v>4.6012500000000003</c:v>
                </c:pt>
                <c:pt idx="83">
                  <c:v>5.3312499999999998</c:v>
                </c:pt>
                <c:pt idx="84">
                  <c:v>6.33</c:v>
                </c:pt>
                <c:pt idx="85">
                  <c:v>5.620000000000001</c:v>
                </c:pt>
                <c:pt idx="86">
                  <c:v>3.9750000000000001</c:v>
                </c:pt>
                <c:pt idx="87">
                  <c:v>6.7637499999999999</c:v>
                </c:pt>
                <c:pt idx="88">
                  <c:v>6.1362499999999995</c:v>
                </c:pt>
                <c:pt idx="89">
                  <c:v>6.1037499999999998</c:v>
                </c:pt>
                <c:pt idx="90">
                  <c:v>4.3925000000000001</c:v>
                </c:pt>
                <c:pt idx="91">
                  <c:v>3.8062499999999999</c:v>
                </c:pt>
                <c:pt idx="92">
                  <c:v>4.0012499999999998</c:v>
                </c:pt>
                <c:pt idx="93">
                  <c:v>4.53</c:v>
                </c:pt>
                <c:pt idx="94">
                  <c:v>4.5750000000000002</c:v>
                </c:pt>
                <c:pt idx="95">
                  <c:v>4.92</c:v>
                </c:pt>
                <c:pt idx="96">
                  <c:v>5.7662500000000003</c:v>
                </c:pt>
                <c:pt idx="97">
                  <c:v>5.4600000000000009</c:v>
                </c:pt>
                <c:pt idx="98">
                  <c:v>5.88</c:v>
                </c:pt>
                <c:pt idx="99">
                  <c:v>5.4974999999999996</c:v>
                </c:pt>
                <c:pt idx="100">
                  <c:v>5.0637500000000006</c:v>
                </c:pt>
                <c:pt idx="101">
                  <c:v>5.3862500000000004</c:v>
                </c:pt>
                <c:pt idx="102">
                  <c:v>5.2575000000000003</c:v>
                </c:pt>
                <c:pt idx="103">
                  <c:v>6.5862499999999997</c:v>
                </c:pt>
                <c:pt idx="104">
                  <c:v>8.9212499999999988</c:v>
                </c:pt>
                <c:pt idx="105">
                  <c:v>7.6087499999999997</c:v>
                </c:pt>
                <c:pt idx="106">
                  <c:v>6.8337499999999993</c:v>
                </c:pt>
                <c:pt idx="107">
                  <c:v>6.875</c:v>
                </c:pt>
                <c:pt idx="108">
                  <c:v>6.1812500000000004</c:v>
                </c:pt>
                <c:pt idx="109">
                  <c:v>7.6349999999999998</c:v>
                </c:pt>
                <c:pt idx="110">
                  <c:v>3.5687500000000001</c:v>
                </c:pt>
                <c:pt idx="111">
                  <c:v>4.0771525000000004</c:v>
                </c:pt>
                <c:pt idx="112">
                  <c:v>4.30809</c:v>
                </c:pt>
                <c:pt idx="113">
                  <c:v>3.9368987500000001</c:v>
                </c:pt>
                <c:pt idx="114">
                  <c:v>6.8126949999999997</c:v>
                </c:pt>
                <c:pt idx="115">
                  <c:v>7.4371499999999999</c:v>
                </c:pt>
                <c:pt idx="116">
                  <c:v>5.4837474999999998</c:v>
                </c:pt>
                <c:pt idx="117">
                  <c:v>3.4012549999999999</c:v>
                </c:pt>
                <c:pt idx="118">
                  <c:v>3.1327199999999999</c:v>
                </c:pt>
                <c:pt idx="119">
                  <c:v>3.6253987499999996</c:v>
                </c:pt>
                <c:pt idx="120">
                  <c:v>4.0250250000000003</c:v>
                </c:pt>
                <c:pt idx="121">
                  <c:v>3.9478087499999996</c:v>
                </c:pt>
                <c:pt idx="122">
                  <c:v>4.5472349999999997</c:v>
                </c:pt>
                <c:pt idx="123">
                  <c:v>2.8430974999999998</c:v>
                </c:pt>
                <c:pt idx="124">
                  <c:v>3.2190299999999996</c:v>
                </c:pt>
                <c:pt idx="125">
                  <c:v>3.5811062499999999</c:v>
                </c:pt>
                <c:pt idx="126">
                  <c:v>3.0591000000000004</c:v>
                </c:pt>
                <c:pt idx="127">
                  <c:v>2.0609549999999999</c:v>
                </c:pt>
                <c:pt idx="128">
                  <c:v>1.7714174999999999</c:v>
                </c:pt>
                <c:pt idx="129">
                  <c:v>1.9646462500000001</c:v>
                </c:pt>
                <c:pt idx="130">
                  <c:v>1.69455</c:v>
                </c:pt>
                <c:pt idx="131">
                  <c:v>2.4271562499999999</c:v>
                </c:pt>
                <c:pt idx="132">
                  <c:v>2.6103624999999999</c:v>
                </c:pt>
                <c:pt idx="133">
                  <c:v>3.0981825000000001</c:v>
                </c:pt>
                <c:pt idx="134">
                  <c:v>3.6615999999999995</c:v>
                </c:pt>
                <c:pt idx="135">
                  <c:v>3.5370937499999999</c:v>
                </c:pt>
                <c:pt idx="136">
                  <c:v>2.8988399999999999</c:v>
                </c:pt>
                <c:pt idx="137">
                  <c:v>2.3576862499999995</c:v>
                </c:pt>
                <c:pt idx="138">
                  <c:v>2.793085</c:v>
                </c:pt>
                <c:pt idx="139">
                  <c:v>2.6516437499999999</c:v>
                </c:pt>
                <c:pt idx="140">
                  <c:v>2.3073125000000001</c:v>
                </c:pt>
                <c:pt idx="141">
                  <c:v>2.4020549999999998</c:v>
                </c:pt>
                <c:pt idx="142">
                  <c:v>2.7248399999999999</c:v>
                </c:pt>
                <c:pt idx="143">
                  <c:v>2.1745587499999997</c:v>
                </c:pt>
                <c:pt idx="144">
                  <c:v>2.6143325000000002</c:v>
                </c:pt>
                <c:pt idx="145">
                  <c:v>3.1964625000000004</c:v>
                </c:pt>
                <c:pt idx="146">
                  <c:v>3.0532199999999996</c:v>
                </c:pt>
                <c:pt idx="147">
                  <c:v>2.1651912499999999</c:v>
                </c:pt>
                <c:pt idx="148">
                  <c:v>1.9795274999999999</c:v>
                </c:pt>
                <c:pt idx="149">
                  <c:v>2.5102587499999993</c:v>
                </c:pt>
                <c:pt idx="150">
                  <c:v>1.5637999999999999</c:v>
                </c:pt>
                <c:pt idx="15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Chroniques!$O$1</c:f>
              <c:strCache>
                <c:ptCount val="1"/>
                <c:pt idx="0">
                  <c:v>ETR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Chroniques!$A$2:$A$241</c:f>
              <c:strCache>
                <c:ptCount val="151"/>
                <c:pt idx="0">
                  <c:v>15/04/2006</c:v>
                </c:pt>
                <c:pt idx="1">
                  <c:v>16/04/2006</c:v>
                </c:pt>
                <c:pt idx="2">
                  <c:v>17/04/2006</c:v>
                </c:pt>
                <c:pt idx="3">
                  <c:v>18/04/2006</c:v>
                </c:pt>
                <c:pt idx="4">
                  <c:v>19/04/2006</c:v>
                </c:pt>
                <c:pt idx="5">
                  <c:v>20/04/2006</c:v>
                </c:pt>
                <c:pt idx="6">
                  <c:v>21/04/2006</c:v>
                </c:pt>
                <c:pt idx="7">
                  <c:v>22/04/2006</c:v>
                </c:pt>
                <c:pt idx="8">
                  <c:v>23/04/2006</c:v>
                </c:pt>
                <c:pt idx="9">
                  <c:v>24/04/2006</c:v>
                </c:pt>
                <c:pt idx="10">
                  <c:v>25/04/2006</c:v>
                </c:pt>
                <c:pt idx="11">
                  <c:v>26/04/2006</c:v>
                </c:pt>
                <c:pt idx="12">
                  <c:v>27/04/2006</c:v>
                </c:pt>
                <c:pt idx="13">
                  <c:v>28/04/2006</c:v>
                </c:pt>
                <c:pt idx="14">
                  <c:v>29/04/2006</c:v>
                </c:pt>
                <c:pt idx="15">
                  <c:v>30/04/2006</c:v>
                </c:pt>
                <c:pt idx="16">
                  <c:v>01/05/2006</c:v>
                </c:pt>
                <c:pt idx="17">
                  <c:v>02/05/2006</c:v>
                </c:pt>
                <c:pt idx="18">
                  <c:v>03/05/2006</c:v>
                </c:pt>
                <c:pt idx="19">
                  <c:v>04/05/2006</c:v>
                </c:pt>
                <c:pt idx="20">
                  <c:v>05/05/2006</c:v>
                </c:pt>
                <c:pt idx="21">
                  <c:v>06/05/2006</c:v>
                </c:pt>
                <c:pt idx="22">
                  <c:v>07/05/2006</c:v>
                </c:pt>
                <c:pt idx="23">
                  <c:v>08/05/2006</c:v>
                </c:pt>
                <c:pt idx="24">
                  <c:v>09/05/2006</c:v>
                </c:pt>
                <c:pt idx="25">
                  <c:v>10/05/2006</c:v>
                </c:pt>
                <c:pt idx="26">
                  <c:v>11/05/2006</c:v>
                </c:pt>
                <c:pt idx="27">
                  <c:v>12/05/2006</c:v>
                </c:pt>
                <c:pt idx="28">
                  <c:v>13/05/2006</c:v>
                </c:pt>
                <c:pt idx="29">
                  <c:v>14/05/2006</c:v>
                </c:pt>
                <c:pt idx="30">
                  <c:v>15/05/2006</c:v>
                </c:pt>
                <c:pt idx="31">
                  <c:v>16/05/2006</c:v>
                </c:pt>
                <c:pt idx="32">
                  <c:v>17/05/2006</c:v>
                </c:pt>
                <c:pt idx="33">
                  <c:v>18/05/2006</c:v>
                </c:pt>
                <c:pt idx="34">
                  <c:v>19/05/2006</c:v>
                </c:pt>
                <c:pt idx="35">
                  <c:v>20/05/2006</c:v>
                </c:pt>
                <c:pt idx="36">
                  <c:v>21/05/2006</c:v>
                </c:pt>
                <c:pt idx="37">
                  <c:v>22/05/2006</c:v>
                </c:pt>
                <c:pt idx="38">
                  <c:v>23/05/2006</c:v>
                </c:pt>
                <c:pt idx="39">
                  <c:v>24/05/2006</c:v>
                </c:pt>
                <c:pt idx="40">
                  <c:v>25/05/2006</c:v>
                </c:pt>
                <c:pt idx="41">
                  <c:v>26/05/2006</c:v>
                </c:pt>
                <c:pt idx="42">
                  <c:v>27/05/2006</c:v>
                </c:pt>
                <c:pt idx="43">
                  <c:v>28/05/2006</c:v>
                </c:pt>
                <c:pt idx="44">
                  <c:v>29/05/2006</c:v>
                </c:pt>
                <c:pt idx="45">
                  <c:v>30/05/2006</c:v>
                </c:pt>
                <c:pt idx="46">
                  <c:v>31/05/2006</c:v>
                </c:pt>
                <c:pt idx="47">
                  <c:v>01/06/2006</c:v>
                </c:pt>
                <c:pt idx="48">
                  <c:v>02/06/2006</c:v>
                </c:pt>
                <c:pt idx="49">
                  <c:v>03/06/2006</c:v>
                </c:pt>
                <c:pt idx="50">
                  <c:v>04/06/2006</c:v>
                </c:pt>
                <c:pt idx="51">
                  <c:v>05/06/2006</c:v>
                </c:pt>
                <c:pt idx="52">
                  <c:v>06/06/2006</c:v>
                </c:pt>
                <c:pt idx="53">
                  <c:v>07/06/2006</c:v>
                </c:pt>
                <c:pt idx="54">
                  <c:v>08/06/2006</c:v>
                </c:pt>
                <c:pt idx="55">
                  <c:v>09/06/2006</c:v>
                </c:pt>
                <c:pt idx="56">
                  <c:v>10/06/2006</c:v>
                </c:pt>
                <c:pt idx="57">
                  <c:v>11/06/2006</c:v>
                </c:pt>
                <c:pt idx="58">
                  <c:v>12/06/2006</c:v>
                </c:pt>
                <c:pt idx="59">
                  <c:v>13/06/2006</c:v>
                </c:pt>
                <c:pt idx="60">
                  <c:v>14/06/2006</c:v>
                </c:pt>
                <c:pt idx="61">
                  <c:v>15/06/2006</c:v>
                </c:pt>
                <c:pt idx="62">
                  <c:v>16/06/2006</c:v>
                </c:pt>
                <c:pt idx="63">
                  <c:v>17/06/2006</c:v>
                </c:pt>
                <c:pt idx="64">
                  <c:v>18/06/2006</c:v>
                </c:pt>
                <c:pt idx="65">
                  <c:v>19/06/2006</c:v>
                </c:pt>
                <c:pt idx="66">
                  <c:v>20/06/2006</c:v>
                </c:pt>
                <c:pt idx="67">
                  <c:v>21/06/2006</c:v>
                </c:pt>
                <c:pt idx="68">
                  <c:v>22/06/2006</c:v>
                </c:pt>
                <c:pt idx="69">
                  <c:v>23/06/2006</c:v>
                </c:pt>
                <c:pt idx="70">
                  <c:v>24/06/2006</c:v>
                </c:pt>
                <c:pt idx="71">
                  <c:v>25/06/2006</c:v>
                </c:pt>
                <c:pt idx="72">
                  <c:v>26/06/2006</c:v>
                </c:pt>
                <c:pt idx="73">
                  <c:v>27/06/2006</c:v>
                </c:pt>
                <c:pt idx="74">
                  <c:v>28/06/2006</c:v>
                </c:pt>
                <c:pt idx="75">
                  <c:v>29/06/2006</c:v>
                </c:pt>
                <c:pt idx="76">
                  <c:v>30/06/2006</c:v>
                </c:pt>
                <c:pt idx="77">
                  <c:v>01/07/2006</c:v>
                </c:pt>
                <c:pt idx="78">
                  <c:v>02/07/2006</c:v>
                </c:pt>
                <c:pt idx="79">
                  <c:v>03/07/2006</c:v>
                </c:pt>
                <c:pt idx="80">
                  <c:v>04/07/2006</c:v>
                </c:pt>
                <c:pt idx="81">
                  <c:v>05/07/2006</c:v>
                </c:pt>
                <c:pt idx="82">
                  <c:v>06/07/2006</c:v>
                </c:pt>
                <c:pt idx="83">
                  <c:v>07/07/2006</c:v>
                </c:pt>
                <c:pt idx="84">
                  <c:v>08/07/2006</c:v>
                </c:pt>
                <c:pt idx="85">
                  <c:v>09/07/2006</c:v>
                </c:pt>
                <c:pt idx="86">
                  <c:v>10/07/2006</c:v>
                </c:pt>
                <c:pt idx="87">
                  <c:v>11/07/2006</c:v>
                </c:pt>
                <c:pt idx="88">
                  <c:v>12/07/2006</c:v>
                </c:pt>
                <c:pt idx="89">
                  <c:v>13/07/2006</c:v>
                </c:pt>
                <c:pt idx="90">
                  <c:v>14/07/2006</c:v>
                </c:pt>
                <c:pt idx="91">
                  <c:v>15/07/2006</c:v>
                </c:pt>
                <c:pt idx="92">
                  <c:v>16/07/2006</c:v>
                </c:pt>
                <c:pt idx="93">
                  <c:v>17/07/2006</c:v>
                </c:pt>
                <c:pt idx="94">
                  <c:v>18/07/2006</c:v>
                </c:pt>
                <c:pt idx="95">
                  <c:v>19/07/2006</c:v>
                </c:pt>
                <c:pt idx="96">
                  <c:v>20/07/2006</c:v>
                </c:pt>
                <c:pt idx="97">
                  <c:v>21/07/2006</c:v>
                </c:pt>
                <c:pt idx="98">
                  <c:v>22/07/2006</c:v>
                </c:pt>
                <c:pt idx="99">
                  <c:v>23/07/2006</c:v>
                </c:pt>
                <c:pt idx="100">
                  <c:v>24/07/2006</c:v>
                </c:pt>
                <c:pt idx="101">
                  <c:v>25/07/2006</c:v>
                </c:pt>
                <c:pt idx="102">
                  <c:v>26/07/2006</c:v>
                </c:pt>
                <c:pt idx="103">
                  <c:v>27/07/2006</c:v>
                </c:pt>
                <c:pt idx="104">
                  <c:v>28/07/2006</c:v>
                </c:pt>
                <c:pt idx="105">
                  <c:v>29/07/2006</c:v>
                </c:pt>
                <c:pt idx="106">
                  <c:v>30/07/2006</c:v>
                </c:pt>
                <c:pt idx="107">
                  <c:v>31/07/2006</c:v>
                </c:pt>
                <c:pt idx="108">
                  <c:v>01/08/2006</c:v>
                </c:pt>
                <c:pt idx="109">
                  <c:v>02/08/2006</c:v>
                </c:pt>
                <c:pt idx="110">
                  <c:v>03/08/2006</c:v>
                </c:pt>
                <c:pt idx="111">
                  <c:v>04/08/2006</c:v>
                </c:pt>
                <c:pt idx="112">
                  <c:v>05/08/2006</c:v>
                </c:pt>
                <c:pt idx="113">
                  <c:v>06/08/2006</c:v>
                </c:pt>
                <c:pt idx="114">
                  <c:v>07/08/2006</c:v>
                </c:pt>
                <c:pt idx="115">
                  <c:v>08/08/2006</c:v>
                </c:pt>
                <c:pt idx="116">
                  <c:v>09/08/2006</c:v>
                </c:pt>
                <c:pt idx="117">
                  <c:v>10/08/2006</c:v>
                </c:pt>
                <c:pt idx="118">
                  <c:v>11/08/2006</c:v>
                </c:pt>
                <c:pt idx="119">
                  <c:v>12/08/2006</c:v>
                </c:pt>
                <c:pt idx="120">
                  <c:v>13/08/2006</c:v>
                </c:pt>
                <c:pt idx="121">
                  <c:v>14/08/2006</c:v>
                </c:pt>
                <c:pt idx="122">
                  <c:v>15/08/2006</c:v>
                </c:pt>
                <c:pt idx="123">
                  <c:v>16/08/2006</c:v>
                </c:pt>
                <c:pt idx="124">
                  <c:v>17/08/2006</c:v>
                </c:pt>
                <c:pt idx="125">
                  <c:v>18/08/2006</c:v>
                </c:pt>
                <c:pt idx="126">
                  <c:v>19/08/2006</c:v>
                </c:pt>
                <c:pt idx="127">
                  <c:v>20/08/2006</c:v>
                </c:pt>
                <c:pt idx="128">
                  <c:v>21/08/2006</c:v>
                </c:pt>
                <c:pt idx="129">
                  <c:v>22/08/2006</c:v>
                </c:pt>
                <c:pt idx="130">
                  <c:v>23/08/2006</c:v>
                </c:pt>
                <c:pt idx="131">
                  <c:v>24/08/2006</c:v>
                </c:pt>
                <c:pt idx="132">
                  <c:v>25/08/2006</c:v>
                </c:pt>
                <c:pt idx="133">
                  <c:v>26/08/2006</c:v>
                </c:pt>
                <c:pt idx="134">
                  <c:v>27/08/2006</c:v>
                </c:pt>
                <c:pt idx="135">
                  <c:v>28/08/2006</c:v>
                </c:pt>
                <c:pt idx="136">
                  <c:v>29/08/2006</c:v>
                </c:pt>
                <c:pt idx="137">
                  <c:v>30/08/2006</c:v>
                </c:pt>
                <c:pt idx="138">
                  <c:v>31/08/2006</c:v>
                </c:pt>
                <c:pt idx="139">
                  <c:v>01/09/2006</c:v>
                </c:pt>
                <c:pt idx="140">
                  <c:v>02/09/2006</c:v>
                </c:pt>
                <c:pt idx="141">
                  <c:v>03/09/2006</c:v>
                </c:pt>
                <c:pt idx="142">
                  <c:v>04/09/2006</c:v>
                </c:pt>
                <c:pt idx="143">
                  <c:v>05/09/2006</c:v>
                </c:pt>
                <c:pt idx="144">
                  <c:v>06/09/2006</c:v>
                </c:pt>
                <c:pt idx="145">
                  <c:v>07/09/2006</c:v>
                </c:pt>
                <c:pt idx="146">
                  <c:v>08/09/2006</c:v>
                </c:pt>
                <c:pt idx="147">
                  <c:v>09/09/2006</c:v>
                </c:pt>
                <c:pt idx="148">
                  <c:v>10/09/2006</c:v>
                </c:pt>
                <c:pt idx="149">
                  <c:v>11/09/2006</c:v>
                </c:pt>
                <c:pt idx="150">
                  <c:v>12/09/2006</c:v>
                </c:pt>
              </c:strCache>
            </c:strRef>
          </c:xVal>
          <c:yVal>
            <c:numRef>
              <c:f>Chroniques!$O$2:$O$241</c:f>
              <c:numCache>
                <c:formatCode>General</c:formatCode>
                <c:ptCount val="240"/>
                <c:pt idx="0">
                  <c:v>0.746</c:v>
                </c:pt>
                <c:pt idx="1">
                  <c:v>0.56799999999999995</c:v>
                </c:pt>
                <c:pt idx="2">
                  <c:v>0.70599999999999996</c:v>
                </c:pt>
                <c:pt idx="3">
                  <c:v>0.71640000000000004</c:v>
                </c:pt>
                <c:pt idx="4">
                  <c:v>0.71</c:v>
                </c:pt>
                <c:pt idx="5">
                  <c:v>0.80640000000000001</c:v>
                </c:pt>
                <c:pt idx="6">
                  <c:v>0.68559999999999999</c:v>
                </c:pt>
                <c:pt idx="7">
                  <c:v>0.68559999999999999</c:v>
                </c:pt>
                <c:pt idx="8">
                  <c:v>0.92159999999999997</c:v>
                </c:pt>
                <c:pt idx="9">
                  <c:v>0.58760000000000001</c:v>
                </c:pt>
                <c:pt idx="10">
                  <c:v>0.8216</c:v>
                </c:pt>
                <c:pt idx="11">
                  <c:v>0.94000000000000006</c:v>
                </c:pt>
                <c:pt idx="12">
                  <c:v>0.83840000000000003</c:v>
                </c:pt>
                <c:pt idx="13">
                  <c:v>1.0468</c:v>
                </c:pt>
                <c:pt idx="14">
                  <c:v>1.5816000000000001</c:v>
                </c:pt>
                <c:pt idx="15">
                  <c:v>1.0012000000000001</c:v>
                </c:pt>
                <c:pt idx="16">
                  <c:v>1.2720000000000002</c:v>
                </c:pt>
                <c:pt idx="17">
                  <c:v>1.6288</c:v>
                </c:pt>
                <c:pt idx="18">
                  <c:v>1.0532000000000001</c:v>
                </c:pt>
                <c:pt idx="19">
                  <c:v>1.4740000000000002</c:v>
                </c:pt>
                <c:pt idx="20">
                  <c:v>1.6228000000000002</c:v>
                </c:pt>
                <c:pt idx="21">
                  <c:v>1.4100000000000001</c:v>
                </c:pt>
                <c:pt idx="22">
                  <c:v>1.1523999999999999</c:v>
                </c:pt>
                <c:pt idx="23">
                  <c:v>1.1936</c:v>
                </c:pt>
                <c:pt idx="24">
                  <c:v>1.5376000000000001</c:v>
                </c:pt>
                <c:pt idx="25">
                  <c:v>0.82040000000000013</c:v>
                </c:pt>
                <c:pt idx="26">
                  <c:v>1.0635999999999999</c:v>
                </c:pt>
                <c:pt idx="27">
                  <c:v>1.1548</c:v>
                </c:pt>
                <c:pt idx="28">
                  <c:v>1.1272</c:v>
                </c:pt>
                <c:pt idx="29">
                  <c:v>1.6252</c:v>
                </c:pt>
                <c:pt idx="30">
                  <c:v>1.5996000000000001</c:v>
                </c:pt>
                <c:pt idx="31">
                  <c:v>1.7186699999999999</c:v>
                </c:pt>
                <c:pt idx="32">
                  <c:v>2.02536</c:v>
                </c:pt>
                <c:pt idx="33">
                  <c:v>2.0957575000000004</c:v>
                </c:pt>
                <c:pt idx="34">
                  <c:v>2.4310499999999999</c:v>
                </c:pt>
                <c:pt idx="35">
                  <c:v>2.0935250000000001</c:v>
                </c:pt>
                <c:pt idx="36">
                  <c:v>2.6907399999999999</c:v>
                </c:pt>
                <c:pt idx="37">
                  <c:v>2.5361100000000003</c:v>
                </c:pt>
                <c:pt idx="38">
                  <c:v>1.9595200000000002</c:v>
                </c:pt>
                <c:pt idx="39">
                  <c:v>2.0352825000000001</c:v>
                </c:pt>
                <c:pt idx="40">
                  <c:v>1.92885</c:v>
                </c:pt>
                <c:pt idx="41">
                  <c:v>3.2496549999999997</c:v>
                </c:pt>
                <c:pt idx="42">
                  <c:v>3.5781200000000002</c:v>
                </c:pt>
                <c:pt idx="43">
                  <c:v>2.1802725000000001</c:v>
                </c:pt>
                <c:pt idx="44">
                  <c:v>3.2725550000000001</c:v>
                </c:pt>
                <c:pt idx="45">
                  <c:v>3.3366000000000007</c:v>
                </c:pt>
                <c:pt idx="46">
                  <c:v>3.7065600000000001</c:v>
                </c:pt>
                <c:pt idx="47">
                  <c:v>3.4404625000000002</c:v>
                </c:pt>
                <c:pt idx="48">
                  <c:v>3.8445</c:v>
                </c:pt>
                <c:pt idx="49">
                  <c:v>4.3940925000000002</c:v>
                </c:pt>
                <c:pt idx="50">
                  <c:v>4.2825000000000006</c:v>
                </c:pt>
                <c:pt idx="51">
                  <c:v>4.42</c:v>
                </c:pt>
                <c:pt idx="52">
                  <c:v>4.9175000000000004</c:v>
                </c:pt>
                <c:pt idx="53">
                  <c:v>4.0212500000000002</c:v>
                </c:pt>
                <c:pt idx="54">
                  <c:v>4.1412500000000003</c:v>
                </c:pt>
                <c:pt idx="55">
                  <c:v>3.4337499999999999</c:v>
                </c:pt>
                <c:pt idx="56">
                  <c:v>4.6150000000000002</c:v>
                </c:pt>
                <c:pt idx="57">
                  <c:v>4.92</c:v>
                </c:pt>
                <c:pt idx="58">
                  <c:v>4.1237500000000002</c:v>
                </c:pt>
                <c:pt idx="59">
                  <c:v>4.8912499999999994</c:v>
                </c:pt>
                <c:pt idx="60">
                  <c:v>3.3050000000000002</c:v>
                </c:pt>
                <c:pt idx="61">
                  <c:v>5.1224999999999996</c:v>
                </c:pt>
                <c:pt idx="62">
                  <c:v>5.3287499999999994</c:v>
                </c:pt>
                <c:pt idx="63">
                  <c:v>5.6875</c:v>
                </c:pt>
                <c:pt idx="64">
                  <c:v>4.4974999999999996</c:v>
                </c:pt>
                <c:pt idx="65">
                  <c:v>4.2787500000000005</c:v>
                </c:pt>
                <c:pt idx="66">
                  <c:v>4.41</c:v>
                </c:pt>
                <c:pt idx="67">
                  <c:v>5.2762500000000001</c:v>
                </c:pt>
                <c:pt idx="68">
                  <c:v>6.0550000000000006</c:v>
                </c:pt>
                <c:pt idx="69">
                  <c:v>5.6599999999999993</c:v>
                </c:pt>
                <c:pt idx="70">
                  <c:v>5.45</c:v>
                </c:pt>
                <c:pt idx="71">
                  <c:v>5.0087499999999991</c:v>
                </c:pt>
                <c:pt idx="72">
                  <c:v>3.8562500000000002</c:v>
                </c:pt>
                <c:pt idx="73">
                  <c:v>5.0187499999999998</c:v>
                </c:pt>
                <c:pt idx="74">
                  <c:v>5.4937499999999995</c:v>
                </c:pt>
                <c:pt idx="75">
                  <c:v>4.875</c:v>
                </c:pt>
                <c:pt idx="76">
                  <c:v>2.8249999999999997</c:v>
                </c:pt>
                <c:pt idx="77">
                  <c:v>3.8324999999999996</c:v>
                </c:pt>
                <c:pt idx="78">
                  <c:v>4.6775000000000002</c:v>
                </c:pt>
                <c:pt idx="79">
                  <c:v>4.7712500000000002</c:v>
                </c:pt>
                <c:pt idx="80">
                  <c:v>2.5721915644226705</c:v>
                </c:pt>
                <c:pt idx="81">
                  <c:v>3.6111630288645675</c:v>
                </c:pt>
                <c:pt idx="82">
                  <c:v>4.404375045325013</c:v>
                </c:pt>
                <c:pt idx="83">
                  <c:v>4.8985144124661026</c:v>
                </c:pt>
                <c:pt idx="84">
                  <c:v>5.545977541416546</c:v>
                </c:pt>
                <c:pt idx="85">
                  <c:v>4.6522968799222797</c:v>
                </c:pt>
                <c:pt idx="86">
                  <c:v>3.1293900635933367</c:v>
                </c:pt>
                <c:pt idx="87">
                  <c:v>5.1776200399907379</c:v>
                </c:pt>
                <c:pt idx="88">
                  <c:v>4.4203986778506863</c:v>
                </c:pt>
                <c:pt idx="89">
                  <c:v>4.1618578893777798</c:v>
                </c:pt>
                <c:pt idx="90">
                  <c:v>2.8357263995558473</c:v>
                </c:pt>
                <c:pt idx="91">
                  <c:v>2.4004419330600602</c:v>
                </c:pt>
                <c:pt idx="92">
                  <c:v>2.8071361689714367</c:v>
                </c:pt>
                <c:pt idx="93">
                  <c:v>3.0672708955444681</c:v>
                </c:pt>
                <c:pt idx="94">
                  <c:v>2.9844610461154524</c:v>
                </c:pt>
                <c:pt idx="95">
                  <c:v>3.0878174279907871</c:v>
                </c:pt>
                <c:pt idx="96">
                  <c:v>3.4637637940825776</c:v>
                </c:pt>
                <c:pt idx="97">
                  <c:v>3.1149888509155761</c:v>
                </c:pt>
                <c:pt idx="98">
                  <c:v>3.1949856485549759</c:v>
                </c:pt>
                <c:pt idx="99">
                  <c:v>2.8340816124243702</c:v>
                </c:pt>
                <c:pt idx="100">
                  <c:v>2.4854101062277372</c:v>
                </c:pt>
                <c:pt idx="101">
                  <c:v>2.6560265575342124</c:v>
                </c:pt>
                <c:pt idx="102">
                  <c:v>2.4708471871641708</c:v>
                </c:pt>
                <c:pt idx="103">
                  <c:v>2.9534967322129893</c:v>
                </c:pt>
                <c:pt idx="104">
                  <c:v>3.770969626411826</c:v>
                </c:pt>
                <c:pt idx="105">
                  <c:v>2.9661397678339929</c:v>
                </c:pt>
                <c:pt idx="106">
                  <c:v>2.4873757642194367</c:v>
                </c:pt>
                <c:pt idx="107">
                  <c:v>2.3533643237678441</c:v>
                </c:pt>
                <c:pt idx="108">
                  <c:v>1.9891195522738383</c:v>
                </c:pt>
                <c:pt idx="109">
                  <c:v>2.3245867725314877</c:v>
                </c:pt>
                <c:pt idx="110">
                  <c:v>1.0142626765552984</c:v>
                </c:pt>
                <c:pt idx="111">
                  <c:v>1.5846517317881454</c:v>
                </c:pt>
                <c:pt idx="112">
                  <c:v>1.6547122123404256</c:v>
                </c:pt>
                <c:pt idx="113">
                  <c:v>1.455369150245172</c:v>
                </c:pt>
                <c:pt idx="114">
                  <c:v>2.5219571908190361</c:v>
                </c:pt>
                <c:pt idx="115">
                  <c:v>2.5896685407352997</c:v>
                </c:pt>
                <c:pt idx="116">
                  <c:v>1.7857231314467794</c:v>
                </c:pt>
                <c:pt idx="117">
                  <c:v>1.2842182883786837</c:v>
                </c:pt>
                <c:pt idx="118">
                  <c:v>1.7753760725414818</c:v>
                </c:pt>
                <c:pt idx="119">
                  <c:v>2.0656331096058258</c:v>
                </c:pt>
                <c:pt idx="120">
                  <c:v>2.2208718996999921</c:v>
                </c:pt>
                <c:pt idx="121">
                  <c:v>2.1018606948566187</c:v>
                </c:pt>
                <c:pt idx="122">
                  <c:v>2.3377113078639602</c:v>
                </c:pt>
                <c:pt idx="123">
                  <c:v>1.4254313020414284</c:v>
                </c:pt>
                <c:pt idx="124">
                  <c:v>1.6326940365775988</c:v>
                </c:pt>
                <c:pt idx="125">
                  <c:v>1.7653863895406785</c:v>
                </c:pt>
                <c:pt idx="126">
                  <c:v>1.4609886137712773</c:v>
                </c:pt>
                <c:pt idx="127">
                  <c:v>0.95804688418294415</c:v>
                </c:pt>
                <c:pt idx="128">
                  <c:v>0.94738273203287104</c:v>
                </c:pt>
                <c:pt idx="129">
                  <c:v>1.117901237508016</c:v>
                </c:pt>
                <c:pt idx="130">
                  <c:v>1.0238902620988604</c:v>
                </c:pt>
                <c:pt idx="131">
                  <c:v>1.6893003665747612</c:v>
                </c:pt>
                <c:pt idx="132">
                  <c:v>1.8580476449041989</c:v>
                </c:pt>
                <c:pt idx="133">
                  <c:v>2.1551101609360774</c:v>
                </c:pt>
                <c:pt idx="134">
                  <c:v>2.4782577915518624</c:v>
                </c:pt>
                <c:pt idx="135">
                  <c:v>2.3175983296295763</c:v>
                </c:pt>
                <c:pt idx="136">
                  <c:v>1.8408497356401041</c:v>
                </c:pt>
                <c:pt idx="137">
                  <c:v>1.4593783632508845</c:v>
                </c:pt>
                <c:pt idx="138">
                  <c:v>1.6933625958195559</c:v>
                </c:pt>
                <c:pt idx="139">
                  <c:v>1.5684808282765983</c:v>
                </c:pt>
                <c:pt idx="140">
                  <c:v>1.3332666250543277</c:v>
                </c:pt>
                <c:pt idx="141">
                  <c:v>1.3601038159588303</c:v>
                </c:pt>
                <c:pt idx="142">
                  <c:v>1.5105759174271873</c:v>
                </c:pt>
                <c:pt idx="143">
                  <c:v>1.4187342363772226</c:v>
                </c:pt>
                <c:pt idx="144">
                  <c:v>1.6733303539429154</c:v>
                </c:pt>
                <c:pt idx="145">
                  <c:v>1.9993165427963713</c:v>
                </c:pt>
                <c:pt idx="146">
                  <c:v>1.8565245513408415</c:v>
                </c:pt>
                <c:pt idx="147">
                  <c:v>1.2815242270756606</c:v>
                </c:pt>
                <c:pt idx="148">
                  <c:v>1.1591184910893677</c:v>
                </c:pt>
                <c:pt idx="149">
                  <c:v>1.444533074642957</c:v>
                </c:pt>
                <c:pt idx="150">
                  <c:v>1.009207266082029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Chroniques!$J$1</c:f>
              <c:strCache>
                <c:ptCount val="1"/>
                <c:pt idx="0">
                  <c:v>Kc (calcul)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strRef>
              <c:f>Chroniques!$A:$A</c:f>
              <c:strCache>
                <c:ptCount val="152"/>
                <c:pt idx="0">
                  <c:v>Date</c:v>
                </c:pt>
                <c:pt idx="1">
                  <c:v>15/04/2006</c:v>
                </c:pt>
                <c:pt idx="2">
                  <c:v>16/04/2006</c:v>
                </c:pt>
                <c:pt idx="3">
                  <c:v>17/04/2006</c:v>
                </c:pt>
                <c:pt idx="4">
                  <c:v>18/04/2006</c:v>
                </c:pt>
                <c:pt idx="5">
                  <c:v>19/04/2006</c:v>
                </c:pt>
                <c:pt idx="6">
                  <c:v>20/04/2006</c:v>
                </c:pt>
                <c:pt idx="7">
                  <c:v>21/04/2006</c:v>
                </c:pt>
                <c:pt idx="8">
                  <c:v>22/04/2006</c:v>
                </c:pt>
                <c:pt idx="9">
                  <c:v>23/04/2006</c:v>
                </c:pt>
                <c:pt idx="10">
                  <c:v>24/04/2006</c:v>
                </c:pt>
                <c:pt idx="11">
                  <c:v>25/04/2006</c:v>
                </c:pt>
                <c:pt idx="12">
                  <c:v>26/04/2006</c:v>
                </c:pt>
                <c:pt idx="13">
                  <c:v>27/04/2006</c:v>
                </c:pt>
                <c:pt idx="14">
                  <c:v>28/04/2006</c:v>
                </c:pt>
                <c:pt idx="15">
                  <c:v>29/04/2006</c:v>
                </c:pt>
                <c:pt idx="16">
                  <c:v>30/04/2006</c:v>
                </c:pt>
                <c:pt idx="17">
                  <c:v>01/05/2006</c:v>
                </c:pt>
                <c:pt idx="18">
                  <c:v>02/05/2006</c:v>
                </c:pt>
                <c:pt idx="19">
                  <c:v>03/05/2006</c:v>
                </c:pt>
                <c:pt idx="20">
                  <c:v>04/05/2006</c:v>
                </c:pt>
                <c:pt idx="21">
                  <c:v>05/05/2006</c:v>
                </c:pt>
                <c:pt idx="22">
                  <c:v>06/05/2006</c:v>
                </c:pt>
                <c:pt idx="23">
                  <c:v>07/05/2006</c:v>
                </c:pt>
                <c:pt idx="24">
                  <c:v>08/05/2006</c:v>
                </c:pt>
                <c:pt idx="25">
                  <c:v>09/05/2006</c:v>
                </c:pt>
                <c:pt idx="26">
                  <c:v>10/05/2006</c:v>
                </c:pt>
                <c:pt idx="27">
                  <c:v>11/05/2006</c:v>
                </c:pt>
                <c:pt idx="28">
                  <c:v>12/05/2006</c:v>
                </c:pt>
                <c:pt idx="29">
                  <c:v>13/05/2006</c:v>
                </c:pt>
                <c:pt idx="30">
                  <c:v>14/05/2006</c:v>
                </c:pt>
                <c:pt idx="31">
                  <c:v>15/05/2006</c:v>
                </c:pt>
                <c:pt idx="32">
                  <c:v>16/05/2006</c:v>
                </c:pt>
                <c:pt idx="33">
                  <c:v>17/05/2006</c:v>
                </c:pt>
                <c:pt idx="34">
                  <c:v>18/05/2006</c:v>
                </c:pt>
                <c:pt idx="35">
                  <c:v>19/05/2006</c:v>
                </c:pt>
                <c:pt idx="36">
                  <c:v>20/05/2006</c:v>
                </c:pt>
                <c:pt idx="37">
                  <c:v>21/05/2006</c:v>
                </c:pt>
                <c:pt idx="38">
                  <c:v>22/05/2006</c:v>
                </c:pt>
                <c:pt idx="39">
                  <c:v>23/05/2006</c:v>
                </c:pt>
                <c:pt idx="40">
                  <c:v>24/05/2006</c:v>
                </c:pt>
                <c:pt idx="41">
                  <c:v>25/05/2006</c:v>
                </c:pt>
                <c:pt idx="42">
                  <c:v>26/05/2006</c:v>
                </c:pt>
                <c:pt idx="43">
                  <c:v>27/05/2006</c:v>
                </c:pt>
                <c:pt idx="44">
                  <c:v>28/05/2006</c:v>
                </c:pt>
                <c:pt idx="45">
                  <c:v>29/05/2006</c:v>
                </c:pt>
                <c:pt idx="46">
                  <c:v>30/05/2006</c:v>
                </c:pt>
                <c:pt idx="47">
                  <c:v>31/05/2006</c:v>
                </c:pt>
                <c:pt idx="48">
                  <c:v>01/06/2006</c:v>
                </c:pt>
                <c:pt idx="49">
                  <c:v>02/06/2006</c:v>
                </c:pt>
                <c:pt idx="50">
                  <c:v>03/06/2006</c:v>
                </c:pt>
                <c:pt idx="51">
                  <c:v>04/06/2006</c:v>
                </c:pt>
                <c:pt idx="52">
                  <c:v>05/06/2006</c:v>
                </c:pt>
                <c:pt idx="53">
                  <c:v>06/06/2006</c:v>
                </c:pt>
                <c:pt idx="54">
                  <c:v>07/06/2006</c:v>
                </c:pt>
                <c:pt idx="55">
                  <c:v>08/06/2006</c:v>
                </c:pt>
                <c:pt idx="56">
                  <c:v>09/06/2006</c:v>
                </c:pt>
                <c:pt idx="57">
                  <c:v>10/06/2006</c:v>
                </c:pt>
                <c:pt idx="58">
                  <c:v>11/06/2006</c:v>
                </c:pt>
                <c:pt idx="59">
                  <c:v>12/06/2006</c:v>
                </c:pt>
                <c:pt idx="60">
                  <c:v>13/06/2006</c:v>
                </c:pt>
                <c:pt idx="61">
                  <c:v>14/06/2006</c:v>
                </c:pt>
                <c:pt idx="62">
                  <c:v>15/06/2006</c:v>
                </c:pt>
                <c:pt idx="63">
                  <c:v>16/06/2006</c:v>
                </c:pt>
                <c:pt idx="64">
                  <c:v>17/06/2006</c:v>
                </c:pt>
                <c:pt idx="65">
                  <c:v>18/06/2006</c:v>
                </c:pt>
                <c:pt idx="66">
                  <c:v>19/06/2006</c:v>
                </c:pt>
                <c:pt idx="67">
                  <c:v>20/06/2006</c:v>
                </c:pt>
                <c:pt idx="68">
                  <c:v>21/06/2006</c:v>
                </c:pt>
                <c:pt idx="69">
                  <c:v>22/06/2006</c:v>
                </c:pt>
                <c:pt idx="70">
                  <c:v>23/06/2006</c:v>
                </c:pt>
                <c:pt idx="71">
                  <c:v>24/06/2006</c:v>
                </c:pt>
                <c:pt idx="72">
                  <c:v>25/06/2006</c:v>
                </c:pt>
                <c:pt idx="73">
                  <c:v>26/06/2006</c:v>
                </c:pt>
                <c:pt idx="74">
                  <c:v>27/06/2006</c:v>
                </c:pt>
                <c:pt idx="75">
                  <c:v>28/06/2006</c:v>
                </c:pt>
                <c:pt idx="76">
                  <c:v>29/06/2006</c:v>
                </c:pt>
                <c:pt idx="77">
                  <c:v>30/06/2006</c:v>
                </c:pt>
                <c:pt idx="78">
                  <c:v>01/07/2006</c:v>
                </c:pt>
                <c:pt idx="79">
                  <c:v>02/07/2006</c:v>
                </c:pt>
                <c:pt idx="80">
                  <c:v>03/07/2006</c:v>
                </c:pt>
                <c:pt idx="81">
                  <c:v>04/07/2006</c:v>
                </c:pt>
                <c:pt idx="82">
                  <c:v>05/07/2006</c:v>
                </c:pt>
                <c:pt idx="83">
                  <c:v>06/07/2006</c:v>
                </c:pt>
                <c:pt idx="84">
                  <c:v>07/07/2006</c:v>
                </c:pt>
                <c:pt idx="85">
                  <c:v>08/07/2006</c:v>
                </c:pt>
                <c:pt idx="86">
                  <c:v>09/07/2006</c:v>
                </c:pt>
                <c:pt idx="87">
                  <c:v>10/07/2006</c:v>
                </c:pt>
                <c:pt idx="88">
                  <c:v>11/07/2006</c:v>
                </c:pt>
                <c:pt idx="89">
                  <c:v>12/07/2006</c:v>
                </c:pt>
                <c:pt idx="90">
                  <c:v>13/07/2006</c:v>
                </c:pt>
                <c:pt idx="91">
                  <c:v>14/07/2006</c:v>
                </c:pt>
                <c:pt idx="92">
                  <c:v>15/07/2006</c:v>
                </c:pt>
                <c:pt idx="93">
                  <c:v>16/07/2006</c:v>
                </c:pt>
                <c:pt idx="94">
                  <c:v>17/07/2006</c:v>
                </c:pt>
                <c:pt idx="95">
                  <c:v>18/07/2006</c:v>
                </c:pt>
                <c:pt idx="96">
                  <c:v>19/07/2006</c:v>
                </c:pt>
                <c:pt idx="97">
                  <c:v>20/07/2006</c:v>
                </c:pt>
                <c:pt idx="98">
                  <c:v>21/07/2006</c:v>
                </c:pt>
                <c:pt idx="99">
                  <c:v>22/07/2006</c:v>
                </c:pt>
                <c:pt idx="100">
                  <c:v>23/07/2006</c:v>
                </c:pt>
                <c:pt idx="101">
                  <c:v>24/07/2006</c:v>
                </c:pt>
                <c:pt idx="102">
                  <c:v>25/07/2006</c:v>
                </c:pt>
                <c:pt idx="103">
                  <c:v>26/07/2006</c:v>
                </c:pt>
                <c:pt idx="104">
                  <c:v>27/07/2006</c:v>
                </c:pt>
                <c:pt idx="105">
                  <c:v>28/07/2006</c:v>
                </c:pt>
                <c:pt idx="106">
                  <c:v>29/07/2006</c:v>
                </c:pt>
                <c:pt idx="107">
                  <c:v>30/07/2006</c:v>
                </c:pt>
                <c:pt idx="108">
                  <c:v>31/07/2006</c:v>
                </c:pt>
                <c:pt idx="109">
                  <c:v>01/08/2006</c:v>
                </c:pt>
                <c:pt idx="110">
                  <c:v>02/08/2006</c:v>
                </c:pt>
                <c:pt idx="111">
                  <c:v>03/08/2006</c:v>
                </c:pt>
                <c:pt idx="112">
                  <c:v>04/08/2006</c:v>
                </c:pt>
                <c:pt idx="113">
                  <c:v>05/08/2006</c:v>
                </c:pt>
                <c:pt idx="114">
                  <c:v>06/08/2006</c:v>
                </c:pt>
                <c:pt idx="115">
                  <c:v>07/08/2006</c:v>
                </c:pt>
                <c:pt idx="116">
                  <c:v>08/08/2006</c:v>
                </c:pt>
                <c:pt idx="117">
                  <c:v>09/08/2006</c:v>
                </c:pt>
                <c:pt idx="118">
                  <c:v>10/08/2006</c:v>
                </c:pt>
                <c:pt idx="119">
                  <c:v>11/08/2006</c:v>
                </c:pt>
                <c:pt idx="120">
                  <c:v>12/08/2006</c:v>
                </c:pt>
                <c:pt idx="121">
                  <c:v>13/08/2006</c:v>
                </c:pt>
                <c:pt idx="122">
                  <c:v>14/08/2006</c:v>
                </c:pt>
                <c:pt idx="123">
                  <c:v>15/08/2006</c:v>
                </c:pt>
                <c:pt idx="124">
                  <c:v>16/08/2006</c:v>
                </c:pt>
                <c:pt idx="125">
                  <c:v>17/08/2006</c:v>
                </c:pt>
                <c:pt idx="126">
                  <c:v>18/08/2006</c:v>
                </c:pt>
                <c:pt idx="127">
                  <c:v>19/08/2006</c:v>
                </c:pt>
                <c:pt idx="128">
                  <c:v>20/08/2006</c:v>
                </c:pt>
                <c:pt idx="129">
                  <c:v>21/08/2006</c:v>
                </c:pt>
                <c:pt idx="130">
                  <c:v>22/08/2006</c:v>
                </c:pt>
                <c:pt idx="131">
                  <c:v>23/08/2006</c:v>
                </c:pt>
                <c:pt idx="132">
                  <c:v>24/08/2006</c:v>
                </c:pt>
                <c:pt idx="133">
                  <c:v>25/08/2006</c:v>
                </c:pt>
                <c:pt idx="134">
                  <c:v>26/08/2006</c:v>
                </c:pt>
                <c:pt idx="135">
                  <c:v>27/08/2006</c:v>
                </c:pt>
                <c:pt idx="136">
                  <c:v>28/08/2006</c:v>
                </c:pt>
                <c:pt idx="137">
                  <c:v>29/08/2006</c:v>
                </c:pt>
                <c:pt idx="138">
                  <c:v>30/08/2006</c:v>
                </c:pt>
                <c:pt idx="139">
                  <c:v>31/08/2006</c:v>
                </c:pt>
                <c:pt idx="140">
                  <c:v>01/09/2006</c:v>
                </c:pt>
                <c:pt idx="141">
                  <c:v>02/09/2006</c:v>
                </c:pt>
                <c:pt idx="142">
                  <c:v>03/09/2006</c:v>
                </c:pt>
                <c:pt idx="143">
                  <c:v>04/09/2006</c:v>
                </c:pt>
                <c:pt idx="144">
                  <c:v>05/09/2006</c:v>
                </c:pt>
                <c:pt idx="145">
                  <c:v>06/09/2006</c:v>
                </c:pt>
                <c:pt idx="146">
                  <c:v>07/09/2006</c:v>
                </c:pt>
                <c:pt idx="147">
                  <c:v>08/09/2006</c:v>
                </c:pt>
                <c:pt idx="148">
                  <c:v>09/09/2006</c:v>
                </c:pt>
                <c:pt idx="149">
                  <c:v>10/09/2006</c:v>
                </c:pt>
                <c:pt idx="150">
                  <c:v>11/09/2006</c:v>
                </c:pt>
                <c:pt idx="151">
                  <c:v>12/09/2006</c:v>
                </c:pt>
              </c:strCache>
            </c:strRef>
          </c:xVal>
          <c:yVal>
            <c:numRef>
              <c:f>Chroniques!$J:$J</c:f>
              <c:numCache>
                <c:formatCode>General</c:formatCode>
                <c:ptCount val="1048576"/>
                <c:pt idx="0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0.4425</c:v>
                </c:pt>
                <c:pt idx="33">
                  <c:v>0.48499999999999999</c:v>
                </c:pt>
                <c:pt idx="34">
                  <c:v>0.52750000000000008</c:v>
                </c:pt>
                <c:pt idx="35">
                  <c:v>0.57000000000000006</c:v>
                </c:pt>
                <c:pt idx="36">
                  <c:v>0.61250000000000004</c:v>
                </c:pt>
                <c:pt idx="37">
                  <c:v>0.65500000000000003</c:v>
                </c:pt>
                <c:pt idx="38">
                  <c:v>0.69750000000000001</c:v>
                </c:pt>
                <c:pt idx="39">
                  <c:v>0.74</c:v>
                </c:pt>
                <c:pt idx="40">
                  <c:v>0.78249999999999997</c:v>
                </c:pt>
                <c:pt idx="41">
                  <c:v>0.82499999999999996</c:v>
                </c:pt>
                <c:pt idx="42">
                  <c:v>0.86749999999999994</c:v>
                </c:pt>
                <c:pt idx="43">
                  <c:v>0.91</c:v>
                </c:pt>
                <c:pt idx="44">
                  <c:v>0.95250000000000001</c:v>
                </c:pt>
                <c:pt idx="45">
                  <c:v>0.995</c:v>
                </c:pt>
                <c:pt idx="46">
                  <c:v>1.0375000000000001</c:v>
                </c:pt>
                <c:pt idx="47">
                  <c:v>1.08</c:v>
                </c:pt>
                <c:pt idx="48">
                  <c:v>1.1225000000000001</c:v>
                </c:pt>
                <c:pt idx="49">
                  <c:v>1.165</c:v>
                </c:pt>
                <c:pt idx="50">
                  <c:v>1.2075</c:v>
                </c:pt>
                <c:pt idx="51">
                  <c:v>1.25</c:v>
                </c:pt>
                <c:pt idx="52">
                  <c:v>1.25</c:v>
                </c:pt>
                <c:pt idx="53">
                  <c:v>1.25</c:v>
                </c:pt>
                <c:pt idx="54">
                  <c:v>1.25</c:v>
                </c:pt>
                <c:pt idx="55">
                  <c:v>1.25</c:v>
                </c:pt>
                <c:pt idx="56">
                  <c:v>1.25</c:v>
                </c:pt>
                <c:pt idx="57">
                  <c:v>1.25</c:v>
                </c:pt>
                <c:pt idx="58">
                  <c:v>1.25</c:v>
                </c:pt>
                <c:pt idx="59">
                  <c:v>1.25</c:v>
                </c:pt>
                <c:pt idx="60">
                  <c:v>1.25</c:v>
                </c:pt>
                <c:pt idx="61">
                  <c:v>1.25</c:v>
                </c:pt>
                <c:pt idx="62">
                  <c:v>1.25</c:v>
                </c:pt>
                <c:pt idx="63">
                  <c:v>1.25</c:v>
                </c:pt>
                <c:pt idx="64">
                  <c:v>1.25</c:v>
                </c:pt>
                <c:pt idx="65">
                  <c:v>1.25</c:v>
                </c:pt>
                <c:pt idx="66">
                  <c:v>1.25</c:v>
                </c:pt>
                <c:pt idx="67">
                  <c:v>1.25</c:v>
                </c:pt>
                <c:pt idx="68">
                  <c:v>1.25</c:v>
                </c:pt>
                <c:pt idx="69">
                  <c:v>1.25</c:v>
                </c:pt>
                <c:pt idx="70">
                  <c:v>1.25</c:v>
                </c:pt>
                <c:pt idx="71">
                  <c:v>1.25</c:v>
                </c:pt>
                <c:pt idx="72">
                  <c:v>1.25</c:v>
                </c:pt>
                <c:pt idx="73">
                  <c:v>1.25</c:v>
                </c:pt>
                <c:pt idx="74">
                  <c:v>1.25</c:v>
                </c:pt>
                <c:pt idx="75">
                  <c:v>1.25</c:v>
                </c:pt>
                <c:pt idx="76">
                  <c:v>1.25</c:v>
                </c:pt>
                <c:pt idx="77">
                  <c:v>1.25</c:v>
                </c:pt>
                <c:pt idx="78">
                  <c:v>1.25</c:v>
                </c:pt>
                <c:pt idx="79">
                  <c:v>1.25</c:v>
                </c:pt>
                <c:pt idx="80">
                  <c:v>1.25</c:v>
                </c:pt>
                <c:pt idx="81">
                  <c:v>1.25</c:v>
                </c:pt>
                <c:pt idx="82">
                  <c:v>1.25</c:v>
                </c:pt>
                <c:pt idx="83">
                  <c:v>1.25</c:v>
                </c:pt>
                <c:pt idx="84">
                  <c:v>1.25</c:v>
                </c:pt>
                <c:pt idx="85">
                  <c:v>1.25</c:v>
                </c:pt>
                <c:pt idx="86">
                  <c:v>1.25</c:v>
                </c:pt>
                <c:pt idx="87">
                  <c:v>1.25</c:v>
                </c:pt>
                <c:pt idx="88">
                  <c:v>1.25</c:v>
                </c:pt>
                <c:pt idx="89">
                  <c:v>1.25</c:v>
                </c:pt>
                <c:pt idx="90">
                  <c:v>1.25</c:v>
                </c:pt>
                <c:pt idx="91">
                  <c:v>1.25</c:v>
                </c:pt>
                <c:pt idx="92">
                  <c:v>1.25</c:v>
                </c:pt>
                <c:pt idx="93">
                  <c:v>1.25</c:v>
                </c:pt>
                <c:pt idx="94">
                  <c:v>1.25</c:v>
                </c:pt>
                <c:pt idx="95">
                  <c:v>1.25</c:v>
                </c:pt>
                <c:pt idx="96">
                  <c:v>1.25</c:v>
                </c:pt>
                <c:pt idx="97">
                  <c:v>1.25</c:v>
                </c:pt>
                <c:pt idx="98">
                  <c:v>1.25</c:v>
                </c:pt>
                <c:pt idx="99">
                  <c:v>1.25</c:v>
                </c:pt>
                <c:pt idx="100">
                  <c:v>1.25</c:v>
                </c:pt>
                <c:pt idx="101">
                  <c:v>1.25</c:v>
                </c:pt>
                <c:pt idx="102">
                  <c:v>1.25</c:v>
                </c:pt>
                <c:pt idx="103">
                  <c:v>1.25</c:v>
                </c:pt>
                <c:pt idx="104">
                  <c:v>1.25</c:v>
                </c:pt>
                <c:pt idx="105">
                  <c:v>1.25</c:v>
                </c:pt>
                <c:pt idx="106">
                  <c:v>1.25</c:v>
                </c:pt>
                <c:pt idx="107">
                  <c:v>1.25</c:v>
                </c:pt>
                <c:pt idx="108">
                  <c:v>1.25</c:v>
                </c:pt>
                <c:pt idx="109">
                  <c:v>1.25</c:v>
                </c:pt>
                <c:pt idx="110">
                  <c:v>1.25</c:v>
                </c:pt>
                <c:pt idx="111">
                  <c:v>1.25</c:v>
                </c:pt>
                <c:pt idx="112">
                  <c:v>1.2362500000000001</c:v>
                </c:pt>
                <c:pt idx="113">
                  <c:v>1.2224999999999999</c:v>
                </c:pt>
                <c:pt idx="114">
                  <c:v>1.20875</c:v>
                </c:pt>
                <c:pt idx="115">
                  <c:v>1.1950000000000001</c:v>
                </c:pt>
                <c:pt idx="116">
                  <c:v>1.1812499999999999</c:v>
                </c:pt>
                <c:pt idx="117">
                  <c:v>1.1675</c:v>
                </c:pt>
                <c:pt idx="118">
                  <c:v>1.1537500000000001</c:v>
                </c:pt>
                <c:pt idx="119">
                  <c:v>1.1399999999999999</c:v>
                </c:pt>
                <c:pt idx="120">
                  <c:v>1.12625</c:v>
                </c:pt>
                <c:pt idx="121">
                  <c:v>1.1125</c:v>
                </c:pt>
                <c:pt idx="122">
                  <c:v>1.0987499999999999</c:v>
                </c:pt>
                <c:pt idx="123">
                  <c:v>1.085</c:v>
                </c:pt>
                <c:pt idx="124">
                  <c:v>1.07125</c:v>
                </c:pt>
                <c:pt idx="125">
                  <c:v>1.0574999999999999</c:v>
                </c:pt>
                <c:pt idx="126">
                  <c:v>1.04375</c:v>
                </c:pt>
                <c:pt idx="127">
                  <c:v>1.03</c:v>
                </c:pt>
                <c:pt idx="128">
                  <c:v>1.0162499999999999</c:v>
                </c:pt>
                <c:pt idx="129">
                  <c:v>1.0024999999999999</c:v>
                </c:pt>
                <c:pt idx="130">
                  <c:v>0.98875000000000002</c:v>
                </c:pt>
                <c:pt idx="131">
                  <c:v>0.97499999999999998</c:v>
                </c:pt>
                <c:pt idx="132">
                  <c:v>0.96124999999999994</c:v>
                </c:pt>
                <c:pt idx="133">
                  <c:v>0.94750000000000001</c:v>
                </c:pt>
                <c:pt idx="134">
                  <c:v>0.93374999999999997</c:v>
                </c:pt>
                <c:pt idx="135">
                  <c:v>0.91999999999999993</c:v>
                </c:pt>
                <c:pt idx="136">
                  <c:v>0.90625</c:v>
                </c:pt>
                <c:pt idx="137">
                  <c:v>0.89249999999999996</c:v>
                </c:pt>
                <c:pt idx="138">
                  <c:v>0.87874999999999992</c:v>
                </c:pt>
                <c:pt idx="139">
                  <c:v>0.86499999999999999</c:v>
                </c:pt>
                <c:pt idx="140">
                  <c:v>0.85124999999999995</c:v>
                </c:pt>
                <c:pt idx="141">
                  <c:v>0.83750000000000002</c:v>
                </c:pt>
                <c:pt idx="142">
                  <c:v>0.82374999999999998</c:v>
                </c:pt>
                <c:pt idx="143">
                  <c:v>0.80999999999999994</c:v>
                </c:pt>
                <c:pt idx="144">
                  <c:v>0.7962499999999999</c:v>
                </c:pt>
                <c:pt idx="145">
                  <c:v>0.78249999999999997</c:v>
                </c:pt>
                <c:pt idx="146">
                  <c:v>0.76875000000000004</c:v>
                </c:pt>
                <c:pt idx="147">
                  <c:v>0.755</c:v>
                </c:pt>
                <c:pt idx="148">
                  <c:v>0.74124999999999996</c:v>
                </c:pt>
                <c:pt idx="149">
                  <c:v>0.72749999999999992</c:v>
                </c:pt>
                <c:pt idx="150">
                  <c:v>0.71374999999999988</c:v>
                </c:pt>
                <c:pt idx="151">
                  <c:v>0.7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998560"/>
        <c:axId val="445002912"/>
      </c:scatterChart>
      <c:valAx>
        <c:axId val="44499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5002912"/>
        <c:crosses val="autoZero"/>
        <c:crossBetween val="midCat"/>
      </c:valAx>
      <c:valAx>
        <c:axId val="44500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998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0</xdr:rowOff>
    </xdr:from>
    <xdr:to>
      <xdr:col>11</xdr:col>
      <xdr:colOff>295275</xdr:colOff>
      <xdr:row>24</xdr:row>
      <xdr:rowOff>4762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20" sqref="B20"/>
    </sheetView>
  </sheetViews>
  <sheetFormatPr baseColWidth="10" defaultColWidth="9.140625" defaultRowHeight="15" x14ac:dyDescent="0.25"/>
  <cols>
    <col min="1" max="2" width="42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2</v>
      </c>
      <c r="B2" t="s">
        <v>38</v>
      </c>
    </row>
    <row r="3" spans="1:2" x14ac:dyDescent="0.25">
      <c r="A3" t="s">
        <v>3</v>
      </c>
      <c r="B3" t="s">
        <v>28</v>
      </c>
    </row>
    <row r="4" spans="1:2" x14ac:dyDescent="0.25">
      <c r="A4" t="s">
        <v>4</v>
      </c>
      <c r="B4" s="2">
        <v>38822</v>
      </c>
    </row>
    <row r="5" spans="1:2" x14ac:dyDescent="0.25">
      <c r="B5" s="2"/>
    </row>
    <row r="6" spans="1:2" x14ac:dyDescent="0.25">
      <c r="A6" t="s">
        <v>5</v>
      </c>
      <c r="B6">
        <v>150</v>
      </c>
    </row>
    <row r="7" spans="1:2" x14ac:dyDescent="0.25">
      <c r="A7" t="s">
        <v>6</v>
      </c>
      <c r="B7">
        <v>0.32</v>
      </c>
    </row>
    <row r="8" spans="1:2" x14ac:dyDescent="0.25">
      <c r="A8" t="s">
        <v>7</v>
      </c>
      <c r="B8">
        <v>0.15</v>
      </c>
    </row>
    <row r="9" spans="1:2" x14ac:dyDescent="0.25">
      <c r="A9" t="s">
        <v>29</v>
      </c>
      <c r="B9">
        <v>1</v>
      </c>
    </row>
    <row r="10" spans="1:2" x14ac:dyDescent="0.25">
      <c r="A10" t="s">
        <v>8</v>
      </c>
      <c r="B10">
        <v>0.55000000000000004</v>
      </c>
    </row>
    <row r="11" spans="1:2" x14ac:dyDescent="0.25">
      <c r="A11" t="s">
        <v>9</v>
      </c>
      <c r="B11">
        <v>0.2</v>
      </c>
    </row>
    <row r="12" spans="1:2" x14ac:dyDescent="0.25">
      <c r="A12" t="s">
        <v>10</v>
      </c>
      <c r="B12">
        <v>1.5</v>
      </c>
    </row>
    <row r="13" spans="1:2" x14ac:dyDescent="0.25">
      <c r="A13" t="s">
        <v>11</v>
      </c>
      <c r="B13">
        <v>30</v>
      </c>
    </row>
    <row r="14" spans="1:2" x14ac:dyDescent="0.25">
      <c r="A14" t="s">
        <v>12</v>
      </c>
      <c r="B14">
        <v>20</v>
      </c>
    </row>
    <row r="15" spans="1:2" x14ac:dyDescent="0.25">
      <c r="A15" t="s">
        <v>13</v>
      </c>
      <c r="B15">
        <v>60</v>
      </c>
    </row>
    <row r="16" spans="1:2" x14ac:dyDescent="0.25">
      <c r="A16" t="s">
        <v>14</v>
      </c>
      <c r="B16">
        <v>40</v>
      </c>
    </row>
    <row r="17" spans="1:2" x14ac:dyDescent="0.25">
      <c r="A17" t="s">
        <v>15</v>
      </c>
      <c r="B17">
        <v>0.4</v>
      </c>
    </row>
    <row r="18" spans="1:2" x14ac:dyDescent="0.25">
      <c r="A18" t="s">
        <v>16</v>
      </c>
      <c r="B18">
        <v>1.25</v>
      </c>
    </row>
    <row r="19" spans="1:2" x14ac:dyDescent="0.25">
      <c r="A19" t="s">
        <v>17</v>
      </c>
      <c r="B19">
        <v>0.7</v>
      </c>
    </row>
  </sheetData>
  <pageMargins left="0.75" right="0.75" top="1" bottom="1" header="0.5" footer="0.5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1"/>
  <sheetViews>
    <sheetView zoomScale="70" zoomScaleNormal="70" workbookViewId="0">
      <pane ySplit="1" topLeftCell="A2" activePane="bottomLeft" state="frozen"/>
      <selection pane="bottomLeft" activeCell="T4" sqref="T4"/>
    </sheetView>
  </sheetViews>
  <sheetFormatPr baseColWidth="10" defaultColWidth="9.140625" defaultRowHeight="15" x14ac:dyDescent="0.25"/>
  <cols>
    <col min="1" max="1" width="24" customWidth="1"/>
    <col min="2" max="2" width="21.5703125" bestFit="1" customWidth="1"/>
    <col min="3" max="3" width="15.42578125" bestFit="1" customWidth="1"/>
    <col min="4" max="4" width="6.28515625" bestFit="1" customWidth="1"/>
    <col min="5" max="5" width="8.85546875" bestFit="1" customWidth="1"/>
    <col min="6" max="6" width="16.5703125" bestFit="1" customWidth="1"/>
    <col min="7" max="7" width="10.85546875" bestFit="1" customWidth="1"/>
    <col min="8" max="8" width="13.42578125" bestFit="1" customWidth="1"/>
    <col min="9" max="9" width="24" customWidth="1"/>
    <col min="10" max="10" width="9.85546875" bestFit="1" customWidth="1"/>
    <col min="11" max="11" width="17.28515625" bestFit="1" customWidth="1"/>
    <col min="12" max="12" width="16.7109375" bestFit="1" customWidth="1"/>
    <col min="13" max="13" width="29.140625" bestFit="1" customWidth="1"/>
    <col min="16" max="16" width="14.28515625" bestFit="1" customWidth="1"/>
    <col min="17" max="17" width="12" bestFit="1" customWidth="1"/>
    <col min="18" max="18" width="11" bestFit="1" customWidth="1"/>
  </cols>
  <sheetData>
    <row r="1" spans="1:20" x14ac:dyDescent="0.25">
      <c r="A1" s="3" t="s">
        <v>18</v>
      </c>
      <c r="B1" s="3" t="s">
        <v>19</v>
      </c>
      <c r="C1" s="3" t="s">
        <v>23</v>
      </c>
      <c r="D1" s="3" t="s">
        <v>24</v>
      </c>
      <c r="E1" s="3" t="s">
        <v>25</v>
      </c>
      <c r="F1" s="3" t="s">
        <v>26</v>
      </c>
      <c r="G1" s="3" t="s">
        <v>21</v>
      </c>
      <c r="H1" s="3" t="s">
        <v>36</v>
      </c>
      <c r="I1" s="3" t="s">
        <v>22</v>
      </c>
      <c r="J1" s="3" t="s">
        <v>20</v>
      </c>
      <c r="K1" s="3" t="s">
        <v>37</v>
      </c>
      <c r="L1" s="7" t="s">
        <v>30</v>
      </c>
      <c r="M1" s="7" t="s">
        <v>31</v>
      </c>
      <c r="N1" s="7" t="s">
        <v>32</v>
      </c>
      <c r="O1" s="7" t="s">
        <v>33</v>
      </c>
      <c r="P1" s="3" t="s">
        <v>34</v>
      </c>
      <c r="Q1" s="3" t="s">
        <v>27</v>
      </c>
      <c r="R1" s="3" t="s">
        <v>35</v>
      </c>
    </row>
    <row r="2" spans="1:20" x14ac:dyDescent="0.25">
      <c r="A2" s="4">
        <f>Paramètres!$B$4</f>
        <v>38822</v>
      </c>
      <c r="B2">
        <f>0</f>
        <v>0</v>
      </c>
      <c r="C2" t="str">
        <f>IF(B2="","",IF(B2&lt;=Paramètres!$B$13,"Initiale",IF(B2&lt;=Paramètres!$B$13+Paramètres!$B$14,"Développement",IF(B2&lt;=Paramètres!$B$13+Paramètres!$B$14+Paramètres!$B$15,"Milieu",IF(B2&lt;=Paramètres!$B$13+Paramètres!$B$14+Paramètres!$B$15+Paramètres!$B$16,"Fin","Après récolte")))))</f>
        <v>Initiale</v>
      </c>
      <c r="D2" s="6">
        <f>IF(B2="","",IF(B2&lt;=Paramètres!$B$13+Paramètres!$B$14,Paramètres!$B$11 + (Paramètres!$B$12-Paramètres!$B$11)*MAX(0,B2)/(Paramètres!$B$13+Paramètres!$B$14),Paramètres!$B$12))</f>
        <v>0.2</v>
      </c>
      <c r="E2" s="6">
        <f>IF(D2="","",(Paramètres!$B$7-Paramètres!$B$8)*Paramètres!$B$9*D2*1000)</f>
        <v>34</v>
      </c>
      <c r="F2">
        <f>IF(E2="","",Paramètres!$B$10*E2)</f>
        <v>18.700000000000003</v>
      </c>
      <c r="G2" s="5">
        <v>0.122</v>
      </c>
      <c r="H2" s="5">
        <v>1.865</v>
      </c>
      <c r="I2" s="5">
        <v>0</v>
      </c>
      <c r="J2">
        <f>IF(B2="","",IF(B2&lt;=Paramètres!$B$13,Paramètres!$B$17,IF(B2&lt;=Paramètres!$B$13+Paramètres!$B$14,Paramètres!$B$17 + (Paramètres!$B$18-Paramètres!$B$17)*(B2-Paramètres!$B$13)/Paramètres!$B$14,IF(B2&lt;=Paramètres!$B$13+Paramètres!$B$14+Paramètres!$B$15,Paramètres!$B$18,IF(B2&lt;=Paramètres!$B$13+Paramètres!$B$14+Paramètres!$B$15+Paramètres!$B$16,Paramètres!$B$18 + (Paramètres!$B$19-Paramètres!$B$18)*(B2-(Paramètres!$B$13+Paramètres!$B$14+Paramètres!$B$15))/Paramètres!$B$16,Paramètres!$B$19)))))</f>
        <v>0.4</v>
      </c>
      <c r="K2">
        <f t="shared" ref="K2:K65" si="0">IF(H2="","",H2*J2)</f>
        <v>0.746</v>
      </c>
      <c r="L2" s="6">
        <f>E2</f>
        <v>34</v>
      </c>
      <c r="M2" s="6">
        <f>E2-L2</f>
        <v>0</v>
      </c>
      <c r="N2">
        <f>MAX(0,MIN(1,(E2-M2)/(E2-F2)))</f>
        <v>1</v>
      </c>
      <c r="O2">
        <f>K2*N2</f>
        <v>0.746</v>
      </c>
      <c r="P2" s="6">
        <f>MAX(0,MIN(L2+G2+I2-O2,E2))</f>
        <v>33.375999999999998</v>
      </c>
      <c r="Q2" t="str">
        <f>IF(M2="","",IF(M2&gt;F2,"Oui","Non"))</f>
        <v>Non</v>
      </c>
      <c r="R2" t="str">
        <f>IF(N2="","",IF(M2&gt;E2,"Oui","Non"))</f>
        <v>Non</v>
      </c>
      <c r="T2">
        <f>SUM(O:O)</f>
        <v>391.46408619362444</v>
      </c>
    </row>
    <row r="3" spans="1:20" x14ac:dyDescent="0.25">
      <c r="A3" s="4">
        <f>IF(B3 = "","",$A$2+B3)</f>
        <v>38823</v>
      </c>
      <c r="B3">
        <f>IF(B2+1 &gt;Paramètres!$B$6,"",B2+1)</f>
        <v>1</v>
      </c>
      <c r="C3" t="str">
        <f>IF(B3="","",IF(B3&lt;=Paramètres!$B$13,"Initiale",IF(B3&lt;=Paramètres!$B$13+Paramètres!$B$14,"Développement",IF(B3&lt;=Paramètres!$B$13+Paramètres!$B$14+Paramètres!$B$15,"Milieu",IF(B3&lt;=Paramètres!$B$13+Paramètres!$B$14+Paramètres!$B$15+Paramètres!$B$16,"Fin","Après récolte")))))</f>
        <v>Initiale</v>
      </c>
      <c r="D3" s="6">
        <f>IF(B3="","",IF(B3&lt;=Paramètres!$B$13+Paramètres!$B$14,Paramètres!$B$11 + (Paramètres!$B$12-Paramètres!$B$11)*MAX(0,B3)/(Paramètres!$B$13+Paramètres!$B$14),Paramètres!$B$12))</f>
        <v>0.22600000000000001</v>
      </c>
      <c r="E3" s="6">
        <f>IF(D3="","",(Paramètres!$B$7-Paramètres!$B$8)*Paramètres!$B$9*D3*1000)</f>
        <v>38.42</v>
      </c>
      <c r="F3">
        <f>IF(E3="","",Paramètres!$B$10*E3)</f>
        <v>21.131000000000004</v>
      </c>
      <c r="G3" s="5">
        <v>7.3529999999999998</v>
      </c>
      <c r="H3" s="5">
        <v>1.42</v>
      </c>
      <c r="I3" s="5">
        <v>0</v>
      </c>
      <c r="J3">
        <f>IF(B3="","",IF(B3&lt;=Paramètres!$B$13,Paramètres!$B$17,IF(B3&lt;=Paramètres!$B$13+Paramètres!$B$14,Paramètres!$B$17 + (Paramètres!$B$18-Paramètres!$B$17)*(B3-Paramètres!$B$13)/Paramètres!$B$14,IF(B3&lt;=Paramètres!$B$13+Paramètres!$B$14+Paramètres!$B$15,Paramètres!$B$18,IF(B3&lt;=Paramètres!$B$13+Paramètres!$B$14+Paramètres!$B$15+Paramètres!$B$16,Paramètres!$B$18 + (Paramètres!$B$19-Paramètres!$B$18)*(B3-(Paramètres!$B$13+Paramètres!$B$14+Paramètres!$B$15))/Paramètres!$B$16,Paramètres!$B$19)))))</f>
        <v>0.4</v>
      </c>
      <c r="K3">
        <f t="shared" si="0"/>
        <v>0.56799999999999995</v>
      </c>
      <c r="L3" s="6">
        <f>(P2/E2)*E3</f>
        <v>37.714880000000001</v>
      </c>
      <c r="M3" s="6">
        <f>E3-L3</f>
        <v>0.70512000000000086</v>
      </c>
      <c r="N3">
        <f>MAX(0,MIN(1,(E3-M3)/(E3-F3)))</f>
        <v>1</v>
      </c>
      <c r="O3">
        <f>K3*N3</f>
        <v>0.56799999999999995</v>
      </c>
      <c r="P3" s="6">
        <f t="shared" ref="P3:P66" si="1">MAX(0,MIN(L3+G3+I3-O3,E3))</f>
        <v>38.42</v>
      </c>
      <c r="Q3" t="str">
        <f>IF(M3="","",IF(M3&gt;F3,"Oui","Non"))</f>
        <v>Non</v>
      </c>
      <c r="R3" t="str">
        <f>IF(N3="","",IF(M3&gt;E3,"Oui","Non"))</f>
        <v>Non</v>
      </c>
      <c r="T3">
        <f>SUM(K:K)</f>
        <v>522.34072000000015</v>
      </c>
    </row>
    <row r="4" spans="1:20" x14ac:dyDescent="0.25">
      <c r="A4" s="4">
        <f t="shared" ref="A4:A67" si="2">IF(B4 = "","",$A$2+B4)</f>
        <v>38824</v>
      </c>
      <c r="B4">
        <f>IF(B3+1 &gt;Paramètres!$B$6,"",B3+1)</f>
        <v>2</v>
      </c>
      <c r="C4" t="str">
        <f>IF(B4="","",IF(B4&lt;=Paramètres!$B$13,"Initiale",IF(B4&lt;=Paramètres!$B$13+Paramètres!$B$14,"Développement",IF(B4&lt;=Paramètres!$B$13+Paramètres!$B$14+Paramètres!$B$15,"Milieu",IF(B4&lt;=Paramètres!$B$13+Paramètres!$B$14+Paramètres!$B$15+Paramètres!$B$16,"Fin","Après récolte")))))</f>
        <v>Initiale</v>
      </c>
      <c r="D4" s="6">
        <f>IF(B4="","",IF(B4&lt;=Paramètres!$B$13+Paramètres!$B$14,Paramètres!$B$11 + (Paramètres!$B$12-Paramètres!$B$11)*MAX(0,B4)/(Paramètres!$B$13+Paramètres!$B$14),Paramètres!$B$12))</f>
        <v>0.252</v>
      </c>
      <c r="E4" s="6">
        <f>IF(D4="","",(Paramètres!$B$7-Paramètres!$B$8)*Paramètres!$B$9*D4*1000)</f>
        <v>42.84</v>
      </c>
      <c r="F4">
        <f>IF(E4="","",Paramètres!$B$10*E4)</f>
        <v>23.562000000000005</v>
      </c>
      <c r="G4" s="5">
        <v>14.221</v>
      </c>
      <c r="H4" s="5">
        <v>1.7649999999999999</v>
      </c>
      <c r="I4" s="5">
        <v>0</v>
      </c>
      <c r="J4">
        <f>IF(B4="","",IF(B4&lt;=Paramètres!$B$13,Paramètres!$B$17,IF(B4&lt;=Paramètres!$B$13+Paramètres!$B$14,Paramètres!$B$17 + (Paramètres!$B$18-Paramètres!$B$17)*(B4-Paramètres!$B$13)/Paramètres!$B$14,IF(B4&lt;=Paramètres!$B$13+Paramètres!$B$14+Paramètres!$B$15,Paramètres!$B$18,IF(B4&lt;=Paramètres!$B$13+Paramètres!$B$14+Paramètres!$B$15+Paramètres!$B$16,Paramètres!$B$18 + (Paramètres!$B$19-Paramètres!$B$18)*(B4-(Paramètres!$B$13+Paramètres!$B$14+Paramètres!$B$15))/Paramètres!$B$16,Paramètres!$B$19)))))</f>
        <v>0.4</v>
      </c>
      <c r="K4">
        <f t="shared" si="0"/>
        <v>0.70599999999999996</v>
      </c>
      <c r="L4" s="6">
        <f t="shared" ref="L4:L67" si="3">(P3/E3)*E4</f>
        <v>42.84</v>
      </c>
      <c r="M4" s="6">
        <f t="shared" ref="M4:M67" si="4">E4-L4</f>
        <v>0</v>
      </c>
      <c r="N4">
        <f t="shared" ref="N4:N67" si="5">MAX(0,MIN(1,(E4-M4)/(E4-F4)))</f>
        <v>1</v>
      </c>
      <c r="O4">
        <f t="shared" ref="O4:O67" si="6">K4*N4</f>
        <v>0.70599999999999996</v>
      </c>
      <c r="P4" s="6">
        <f t="shared" si="1"/>
        <v>42.84</v>
      </c>
      <c r="Q4" t="str">
        <f t="shared" ref="Q4:Q67" si="7">IF(M4="","",IF(M4&gt;F4,"Oui","Non"))</f>
        <v>Non</v>
      </c>
      <c r="R4" t="str">
        <f t="shared" ref="R4:R67" si="8">IF(N4="","",IF(M4&gt;E4,"Oui","Non"))</f>
        <v>Non</v>
      </c>
    </row>
    <row r="5" spans="1:20" x14ac:dyDescent="0.25">
      <c r="A5" s="4">
        <f t="shared" si="2"/>
        <v>38825</v>
      </c>
      <c r="B5">
        <f>IF(B4+1 &gt;Paramètres!$B$6,"",B4+1)</f>
        <v>3</v>
      </c>
      <c r="C5" t="str">
        <f>IF(B5="","",IF(B5&lt;=Paramètres!$B$13,"Initiale",IF(B5&lt;=Paramètres!$B$13+Paramètres!$B$14,"Développement",IF(B5&lt;=Paramètres!$B$13+Paramètres!$B$14+Paramètres!$B$15,"Milieu",IF(B5&lt;=Paramètres!$B$13+Paramètres!$B$14+Paramètres!$B$15+Paramètres!$B$16,"Fin","Après récolte")))))</f>
        <v>Initiale</v>
      </c>
      <c r="D5" s="6">
        <f>IF(B5="","",IF(B5&lt;=Paramètres!$B$13+Paramètres!$B$14,Paramètres!$B$11 + (Paramètres!$B$12-Paramètres!$B$11)*MAX(0,B5)/(Paramètres!$B$13+Paramètres!$B$14),Paramètres!$B$12))</f>
        <v>0.27800000000000002</v>
      </c>
      <c r="E5" s="6">
        <f>IF(D5="","",(Paramètres!$B$7-Paramètres!$B$8)*Paramètres!$B$9*D5*1000)</f>
        <v>47.260000000000012</v>
      </c>
      <c r="F5">
        <f>IF(E5="","",Paramètres!$B$10*E5)</f>
        <v>25.993000000000009</v>
      </c>
      <c r="G5" s="5">
        <v>2.5840000000000001</v>
      </c>
      <c r="H5" s="5">
        <v>1.7909999999999999</v>
      </c>
      <c r="I5" s="5">
        <v>0</v>
      </c>
      <c r="J5">
        <f>IF(B5="","",IF(B5&lt;=Paramètres!$B$13,Paramètres!$B$17,IF(B5&lt;=Paramètres!$B$13+Paramètres!$B$14,Paramètres!$B$17 + (Paramètres!$B$18-Paramètres!$B$17)*(B5-Paramètres!$B$13)/Paramètres!$B$14,IF(B5&lt;=Paramètres!$B$13+Paramètres!$B$14+Paramètres!$B$15,Paramètres!$B$18,IF(B5&lt;=Paramètres!$B$13+Paramètres!$B$14+Paramètres!$B$15+Paramètres!$B$16,Paramètres!$B$18 + (Paramètres!$B$19-Paramètres!$B$18)*(B5-(Paramètres!$B$13+Paramètres!$B$14+Paramètres!$B$15))/Paramètres!$B$16,Paramètres!$B$19)))))</f>
        <v>0.4</v>
      </c>
      <c r="K5">
        <f t="shared" si="0"/>
        <v>0.71640000000000004</v>
      </c>
      <c r="L5" s="6">
        <f t="shared" si="3"/>
        <v>47.260000000000012</v>
      </c>
      <c r="M5" s="6">
        <f t="shared" si="4"/>
        <v>0</v>
      </c>
      <c r="N5">
        <f t="shared" si="5"/>
        <v>1</v>
      </c>
      <c r="O5">
        <f t="shared" si="6"/>
        <v>0.71640000000000004</v>
      </c>
      <c r="P5" s="6">
        <f t="shared" si="1"/>
        <v>47.260000000000012</v>
      </c>
      <c r="Q5" t="str">
        <f t="shared" si="7"/>
        <v>Non</v>
      </c>
      <c r="R5" t="str">
        <f t="shared" si="8"/>
        <v>Non</v>
      </c>
    </row>
    <row r="6" spans="1:20" x14ac:dyDescent="0.25">
      <c r="A6" s="4">
        <f t="shared" si="2"/>
        <v>38826</v>
      </c>
      <c r="B6">
        <f>IF(B5+1 &gt;Paramètres!$B$6,"",B5+1)</f>
        <v>4</v>
      </c>
      <c r="C6" t="str">
        <f>IF(B6="","",IF(B6&lt;=Paramètres!$B$13,"Initiale",IF(B6&lt;=Paramètres!$B$13+Paramètres!$B$14,"Développement",IF(B6&lt;=Paramètres!$B$13+Paramètres!$B$14+Paramètres!$B$15,"Milieu",IF(B6&lt;=Paramètres!$B$13+Paramètres!$B$14+Paramètres!$B$15+Paramètres!$B$16,"Fin","Après récolte")))))</f>
        <v>Initiale</v>
      </c>
      <c r="D6" s="6">
        <f>IF(B6="","",IF(B6&lt;=Paramètres!$B$13+Paramètres!$B$14,Paramètres!$B$11 + (Paramètres!$B$12-Paramètres!$B$11)*MAX(0,B6)/(Paramètres!$B$13+Paramètres!$B$14),Paramètres!$B$12))</f>
        <v>0.30400000000000005</v>
      </c>
      <c r="E6" s="6">
        <f>IF(D6="","",(Paramètres!$B$7-Paramètres!$B$8)*Paramètres!$B$9*D6*1000)</f>
        <v>51.680000000000014</v>
      </c>
      <c r="F6">
        <f>IF(E6="","",Paramètres!$B$10*E6)</f>
        <v>28.42400000000001</v>
      </c>
      <c r="G6" s="5">
        <v>1.512</v>
      </c>
      <c r="H6" s="5">
        <v>1.7749999999999999</v>
      </c>
      <c r="I6" s="5">
        <v>0</v>
      </c>
      <c r="J6">
        <f>IF(B6="","",IF(B6&lt;=Paramètres!$B$13,Paramètres!$B$17,IF(B6&lt;=Paramètres!$B$13+Paramètres!$B$14,Paramètres!$B$17 + (Paramètres!$B$18-Paramètres!$B$17)*(B6-Paramètres!$B$13)/Paramètres!$B$14,IF(B6&lt;=Paramètres!$B$13+Paramètres!$B$14+Paramètres!$B$15,Paramètres!$B$18,IF(B6&lt;=Paramètres!$B$13+Paramètres!$B$14+Paramètres!$B$15+Paramètres!$B$16,Paramètres!$B$18 + (Paramètres!$B$19-Paramètres!$B$18)*(B6-(Paramètres!$B$13+Paramètres!$B$14+Paramètres!$B$15))/Paramètres!$B$16,Paramètres!$B$19)))))</f>
        <v>0.4</v>
      </c>
      <c r="K6">
        <f t="shared" si="0"/>
        <v>0.71</v>
      </c>
      <c r="L6" s="6">
        <f t="shared" si="3"/>
        <v>51.680000000000014</v>
      </c>
      <c r="M6" s="6">
        <f t="shared" si="4"/>
        <v>0</v>
      </c>
      <c r="N6">
        <f t="shared" si="5"/>
        <v>1</v>
      </c>
      <c r="O6">
        <f t="shared" si="6"/>
        <v>0.71</v>
      </c>
      <c r="P6" s="6">
        <f t="shared" si="1"/>
        <v>51.680000000000014</v>
      </c>
      <c r="Q6" t="str">
        <f t="shared" si="7"/>
        <v>Non</v>
      </c>
      <c r="R6" t="str">
        <f t="shared" si="8"/>
        <v>Non</v>
      </c>
    </row>
    <row r="7" spans="1:20" x14ac:dyDescent="0.25">
      <c r="A7" s="4">
        <f t="shared" si="2"/>
        <v>38827</v>
      </c>
      <c r="B7">
        <f>IF(B6+1 &gt;Paramètres!$B$6,"",B6+1)</f>
        <v>5</v>
      </c>
      <c r="C7" t="str">
        <f>IF(B7="","",IF(B7&lt;=Paramètres!$B$13,"Initiale",IF(B7&lt;=Paramètres!$B$13+Paramètres!$B$14,"Développement",IF(B7&lt;=Paramètres!$B$13+Paramètres!$B$14+Paramètres!$B$15,"Milieu",IF(B7&lt;=Paramètres!$B$13+Paramètres!$B$14+Paramètres!$B$15+Paramètres!$B$16,"Fin","Après récolte")))))</f>
        <v>Initiale</v>
      </c>
      <c r="D7" s="6">
        <f>IF(B7="","",IF(B7&lt;=Paramètres!$B$13+Paramètres!$B$14,Paramètres!$B$11 + (Paramètres!$B$12-Paramètres!$B$11)*MAX(0,B7)/(Paramètres!$B$13+Paramètres!$B$14),Paramètres!$B$12))</f>
        <v>0.33</v>
      </c>
      <c r="E7" s="6">
        <f>IF(D7="","",(Paramètres!$B$7-Paramètres!$B$8)*Paramètres!$B$9*D7*1000)</f>
        <v>56.1</v>
      </c>
      <c r="F7">
        <f>IF(E7="","",Paramètres!$B$10*E7)</f>
        <v>30.855000000000004</v>
      </c>
      <c r="G7" s="5">
        <v>7.0220000000000002</v>
      </c>
      <c r="H7" s="5">
        <v>2.016</v>
      </c>
      <c r="I7" s="5">
        <v>0</v>
      </c>
      <c r="J7">
        <f>IF(B7="","",IF(B7&lt;=Paramètres!$B$13,Paramètres!$B$17,IF(B7&lt;=Paramètres!$B$13+Paramètres!$B$14,Paramètres!$B$17 + (Paramètres!$B$18-Paramètres!$B$17)*(B7-Paramètres!$B$13)/Paramètres!$B$14,IF(B7&lt;=Paramètres!$B$13+Paramètres!$B$14+Paramètres!$B$15,Paramètres!$B$18,IF(B7&lt;=Paramètres!$B$13+Paramètres!$B$14+Paramètres!$B$15+Paramètres!$B$16,Paramètres!$B$18 + (Paramètres!$B$19-Paramètres!$B$18)*(B7-(Paramètres!$B$13+Paramètres!$B$14+Paramètres!$B$15))/Paramètres!$B$16,Paramètres!$B$19)))))</f>
        <v>0.4</v>
      </c>
      <c r="K7">
        <f t="shared" si="0"/>
        <v>0.80640000000000001</v>
      </c>
      <c r="L7" s="6">
        <f t="shared" si="3"/>
        <v>56.1</v>
      </c>
      <c r="M7" s="6">
        <f t="shared" si="4"/>
        <v>0</v>
      </c>
      <c r="N7">
        <f t="shared" si="5"/>
        <v>1</v>
      </c>
      <c r="O7">
        <f t="shared" si="6"/>
        <v>0.80640000000000001</v>
      </c>
      <c r="P7" s="6">
        <f t="shared" si="1"/>
        <v>56.1</v>
      </c>
      <c r="Q7" t="str">
        <f t="shared" si="7"/>
        <v>Non</v>
      </c>
      <c r="R7" t="str">
        <f t="shared" si="8"/>
        <v>Non</v>
      </c>
    </row>
    <row r="8" spans="1:20" x14ac:dyDescent="0.25">
      <c r="A8" s="4">
        <f t="shared" si="2"/>
        <v>38828</v>
      </c>
      <c r="B8">
        <f>IF(B7+1 &gt;Paramètres!$B$6,"",B7+1)</f>
        <v>6</v>
      </c>
      <c r="C8" t="str">
        <f>IF(B8="","",IF(B8&lt;=Paramètres!$B$13,"Initiale",IF(B8&lt;=Paramètres!$B$13+Paramètres!$B$14,"Développement",IF(B8&lt;=Paramètres!$B$13+Paramètres!$B$14+Paramètres!$B$15,"Milieu",IF(B8&lt;=Paramètres!$B$13+Paramètres!$B$14+Paramètres!$B$15+Paramètres!$B$16,"Fin","Après récolte")))))</f>
        <v>Initiale</v>
      </c>
      <c r="D8" s="6">
        <f>IF(B8="","",IF(B8&lt;=Paramètres!$B$13+Paramètres!$B$14,Paramètres!$B$11 + (Paramètres!$B$12-Paramètres!$B$11)*MAX(0,B8)/(Paramètres!$B$13+Paramètres!$B$14),Paramètres!$B$12))</f>
        <v>0.35600000000000004</v>
      </c>
      <c r="E8" s="6">
        <f>IF(D8="","",(Paramètres!$B$7-Paramètres!$B$8)*Paramètres!$B$9*D8*1000)</f>
        <v>60.52000000000001</v>
      </c>
      <c r="F8">
        <f>IF(E8="","",Paramètres!$B$10*E8)</f>
        <v>33.286000000000008</v>
      </c>
      <c r="G8" s="5">
        <v>0.79500000000000004</v>
      </c>
      <c r="H8" s="5">
        <v>1.714</v>
      </c>
      <c r="I8" s="5">
        <v>0</v>
      </c>
      <c r="J8">
        <f>IF(B8="","",IF(B8&lt;=Paramètres!$B$13,Paramètres!$B$17,IF(B8&lt;=Paramètres!$B$13+Paramètres!$B$14,Paramètres!$B$17 + (Paramètres!$B$18-Paramètres!$B$17)*(B8-Paramètres!$B$13)/Paramètres!$B$14,IF(B8&lt;=Paramètres!$B$13+Paramètres!$B$14+Paramètres!$B$15,Paramètres!$B$18,IF(B8&lt;=Paramètres!$B$13+Paramètres!$B$14+Paramètres!$B$15+Paramètres!$B$16,Paramètres!$B$18 + (Paramètres!$B$19-Paramètres!$B$18)*(B8-(Paramètres!$B$13+Paramètres!$B$14+Paramètres!$B$15))/Paramètres!$B$16,Paramètres!$B$19)))))</f>
        <v>0.4</v>
      </c>
      <c r="K8">
        <f t="shared" si="0"/>
        <v>0.68559999999999999</v>
      </c>
      <c r="L8" s="6">
        <f t="shared" si="3"/>
        <v>60.52000000000001</v>
      </c>
      <c r="M8" s="6">
        <f t="shared" si="4"/>
        <v>0</v>
      </c>
      <c r="N8">
        <f t="shared" si="5"/>
        <v>1</v>
      </c>
      <c r="O8">
        <f t="shared" si="6"/>
        <v>0.68559999999999999</v>
      </c>
      <c r="P8" s="6">
        <f t="shared" si="1"/>
        <v>60.52000000000001</v>
      </c>
      <c r="Q8" t="str">
        <f t="shared" si="7"/>
        <v>Non</v>
      </c>
      <c r="R8" t="str">
        <f t="shared" si="8"/>
        <v>Non</v>
      </c>
    </row>
    <row r="9" spans="1:20" x14ac:dyDescent="0.25">
      <c r="A9" s="4">
        <f t="shared" si="2"/>
        <v>38829</v>
      </c>
      <c r="B9">
        <f>IF(B8+1 &gt;Paramètres!$B$6,"",B8+1)</f>
        <v>7</v>
      </c>
      <c r="C9" t="str">
        <f>IF(B9="","",IF(B9&lt;=Paramètres!$B$13,"Initiale",IF(B9&lt;=Paramètres!$B$13+Paramètres!$B$14,"Développement",IF(B9&lt;=Paramètres!$B$13+Paramètres!$B$14+Paramètres!$B$15,"Milieu",IF(B9&lt;=Paramètres!$B$13+Paramètres!$B$14+Paramètres!$B$15+Paramètres!$B$16,"Fin","Après récolte")))))</f>
        <v>Initiale</v>
      </c>
      <c r="D9" s="6">
        <f>IF(B9="","",IF(B9&lt;=Paramètres!$B$13+Paramètres!$B$14,Paramètres!$B$11 + (Paramètres!$B$12-Paramètres!$B$11)*MAX(0,B9)/(Paramètres!$B$13+Paramètres!$B$14),Paramètres!$B$12))</f>
        <v>0.38200000000000001</v>
      </c>
      <c r="E9" s="6">
        <f>IF(D9="","",(Paramètres!$B$7-Paramètres!$B$8)*Paramètres!$B$9*D9*1000)</f>
        <v>64.940000000000012</v>
      </c>
      <c r="F9">
        <f>IF(E9="","",Paramètres!$B$10*E9)</f>
        <v>35.717000000000013</v>
      </c>
      <c r="G9" s="5">
        <v>6.3579999999999997</v>
      </c>
      <c r="H9" s="5">
        <v>1.714</v>
      </c>
      <c r="I9" s="5">
        <v>0</v>
      </c>
      <c r="J9">
        <f>IF(B9="","",IF(B9&lt;=Paramètres!$B$13,Paramètres!$B$17,IF(B9&lt;=Paramètres!$B$13+Paramètres!$B$14,Paramètres!$B$17 + (Paramètres!$B$18-Paramètres!$B$17)*(B9-Paramètres!$B$13)/Paramètres!$B$14,IF(B9&lt;=Paramètres!$B$13+Paramètres!$B$14+Paramètres!$B$15,Paramètres!$B$18,IF(B9&lt;=Paramètres!$B$13+Paramètres!$B$14+Paramètres!$B$15+Paramètres!$B$16,Paramètres!$B$18 + (Paramètres!$B$19-Paramètres!$B$18)*(B9-(Paramètres!$B$13+Paramètres!$B$14+Paramètres!$B$15))/Paramètres!$B$16,Paramètres!$B$19)))))</f>
        <v>0.4</v>
      </c>
      <c r="K9">
        <f t="shared" si="0"/>
        <v>0.68559999999999999</v>
      </c>
      <c r="L9" s="6">
        <f t="shared" si="3"/>
        <v>64.940000000000012</v>
      </c>
      <c r="M9" s="6">
        <f t="shared" si="4"/>
        <v>0</v>
      </c>
      <c r="N9">
        <f t="shared" si="5"/>
        <v>1</v>
      </c>
      <c r="O9">
        <f t="shared" si="6"/>
        <v>0.68559999999999999</v>
      </c>
      <c r="P9" s="6">
        <f t="shared" si="1"/>
        <v>64.940000000000012</v>
      </c>
      <c r="Q9" t="str">
        <f t="shared" si="7"/>
        <v>Non</v>
      </c>
      <c r="R9" t="str">
        <f t="shared" si="8"/>
        <v>Non</v>
      </c>
    </row>
    <row r="10" spans="1:20" x14ac:dyDescent="0.25">
      <c r="A10" s="4">
        <f t="shared" si="2"/>
        <v>38830</v>
      </c>
      <c r="B10">
        <f>IF(B9+1 &gt;Paramètres!$B$6,"",B9+1)</f>
        <v>8</v>
      </c>
      <c r="C10" t="str">
        <f>IF(B10="","",IF(B10&lt;=Paramètres!$B$13,"Initiale",IF(B10&lt;=Paramètres!$B$13+Paramètres!$B$14,"Développement",IF(B10&lt;=Paramètres!$B$13+Paramètres!$B$14+Paramètres!$B$15,"Milieu",IF(B10&lt;=Paramètres!$B$13+Paramètres!$B$14+Paramètres!$B$15+Paramètres!$B$16,"Fin","Après récolte")))))</f>
        <v>Initiale</v>
      </c>
      <c r="D10" s="6">
        <f>IF(B10="","",IF(B10&lt;=Paramètres!$B$13+Paramètres!$B$14,Paramètres!$B$11 + (Paramètres!$B$12-Paramètres!$B$11)*MAX(0,B10)/(Paramètres!$B$13+Paramètres!$B$14),Paramètres!$B$12))</f>
        <v>0.40800000000000003</v>
      </c>
      <c r="E10" s="6">
        <f>IF(D10="","",(Paramètres!$B$7-Paramètres!$B$8)*Paramètres!$B$9*D10*1000)</f>
        <v>69.36</v>
      </c>
      <c r="F10">
        <f>IF(E10="","",Paramètres!$B$10*E10)</f>
        <v>38.148000000000003</v>
      </c>
      <c r="G10" s="5">
        <v>0.78100000000000003</v>
      </c>
      <c r="H10" s="5">
        <v>2.3039999999999998</v>
      </c>
      <c r="I10" s="5">
        <v>0</v>
      </c>
      <c r="J10">
        <f>IF(B10="","",IF(B10&lt;=Paramètres!$B$13,Paramètres!$B$17,IF(B10&lt;=Paramètres!$B$13+Paramètres!$B$14,Paramètres!$B$17 + (Paramètres!$B$18-Paramètres!$B$17)*(B10-Paramètres!$B$13)/Paramètres!$B$14,IF(B10&lt;=Paramètres!$B$13+Paramètres!$B$14+Paramètres!$B$15,Paramètres!$B$18,IF(B10&lt;=Paramètres!$B$13+Paramètres!$B$14+Paramètres!$B$15+Paramètres!$B$16,Paramètres!$B$18 + (Paramètres!$B$19-Paramètres!$B$18)*(B10-(Paramètres!$B$13+Paramètres!$B$14+Paramètres!$B$15))/Paramètres!$B$16,Paramètres!$B$19)))))</f>
        <v>0.4</v>
      </c>
      <c r="K10">
        <f t="shared" si="0"/>
        <v>0.92159999999999997</v>
      </c>
      <c r="L10" s="6">
        <f t="shared" si="3"/>
        <v>69.36</v>
      </c>
      <c r="M10" s="6">
        <f t="shared" si="4"/>
        <v>0</v>
      </c>
      <c r="N10">
        <f t="shared" si="5"/>
        <v>1</v>
      </c>
      <c r="O10">
        <f t="shared" si="6"/>
        <v>0.92159999999999997</v>
      </c>
      <c r="P10" s="6">
        <f t="shared" si="1"/>
        <v>69.219400000000007</v>
      </c>
      <c r="Q10" t="str">
        <f t="shared" si="7"/>
        <v>Non</v>
      </c>
      <c r="R10" t="str">
        <f t="shared" si="8"/>
        <v>Non</v>
      </c>
    </row>
    <row r="11" spans="1:20" x14ac:dyDescent="0.25">
      <c r="A11" s="4">
        <f t="shared" si="2"/>
        <v>38831</v>
      </c>
      <c r="B11">
        <f>IF(B10+1 &gt;Paramètres!$B$6,"",B10+1)</f>
        <v>9</v>
      </c>
      <c r="C11" t="str">
        <f>IF(B11="","",IF(B11&lt;=Paramètres!$B$13,"Initiale",IF(B11&lt;=Paramètres!$B$13+Paramètres!$B$14,"Développement",IF(B11&lt;=Paramètres!$B$13+Paramètres!$B$14+Paramètres!$B$15,"Milieu",IF(B11&lt;=Paramètres!$B$13+Paramètres!$B$14+Paramètres!$B$15+Paramètres!$B$16,"Fin","Après récolte")))))</f>
        <v>Initiale</v>
      </c>
      <c r="D11" s="6">
        <f>IF(B11="","",IF(B11&lt;=Paramètres!$B$13+Paramètres!$B$14,Paramètres!$B$11 + (Paramètres!$B$12-Paramètres!$B$11)*MAX(0,B11)/(Paramètres!$B$13+Paramètres!$B$14),Paramètres!$B$12))</f>
        <v>0.43400000000000005</v>
      </c>
      <c r="E11" s="6">
        <f>IF(D11="","",(Paramètres!$B$7-Paramètres!$B$8)*Paramètres!$B$9*D11*1000)</f>
        <v>73.780000000000015</v>
      </c>
      <c r="F11">
        <f>IF(E11="","",Paramètres!$B$10*E11)</f>
        <v>40.579000000000015</v>
      </c>
      <c r="G11" s="5">
        <v>4.9790000000000001</v>
      </c>
      <c r="H11" s="5">
        <v>1.4690000000000001</v>
      </c>
      <c r="I11" s="5">
        <v>0</v>
      </c>
      <c r="J11">
        <f>IF(B11="","",IF(B11&lt;=Paramètres!$B$13,Paramètres!$B$17,IF(B11&lt;=Paramètres!$B$13+Paramètres!$B$14,Paramètres!$B$17 + (Paramètres!$B$18-Paramètres!$B$17)*(B11-Paramètres!$B$13)/Paramètres!$B$14,IF(B11&lt;=Paramètres!$B$13+Paramètres!$B$14+Paramètres!$B$15,Paramètres!$B$18,IF(B11&lt;=Paramètres!$B$13+Paramètres!$B$14+Paramètres!$B$15+Paramètres!$B$16,Paramètres!$B$18 + (Paramètres!$B$19-Paramètres!$B$18)*(B11-(Paramètres!$B$13+Paramètres!$B$14+Paramètres!$B$15))/Paramètres!$B$16,Paramètres!$B$19)))))</f>
        <v>0.4</v>
      </c>
      <c r="K11">
        <f t="shared" si="0"/>
        <v>0.58760000000000001</v>
      </c>
      <c r="L11" s="6">
        <f t="shared" si="3"/>
        <v>73.630440196078453</v>
      </c>
      <c r="M11" s="6">
        <f t="shared" si="4"/>
        <v>0.14955980392156221</v>
      </c>
      <c r="N11">
        <f t="shared" si="5"/>
        <v>1</v>
      </c>
      <c r="O11">
        <f t="shared" si="6"/>
        <v>0.58760000000000001</v>
      </c>
      <c r="P11" s="6">
        <f t="shared" si="1"/>
        <v>73.780000000000015</v>
      </c>
      <c r="Q11" t="str">
        <f t="shared" si="7"/>
        <v>Non</v>
      </c>
      <c r="R11" t="str">
        <f t="shared" si="8"/>
        <v>Non</v>
      </c>
    </row>
    <row r="12" spans="1:20" x14ac:dyDescent="0.25">
      <c r="A12" s="4">
        <f t="shared" si="2"/>
        <v>38832</v>
      </c>
      <c r="B12">
        <f>IF(B11+1 &gt;Paramètres!$B$6,"",B11+1)</f>
        <v>10</v>
      </c>
      <c r="C12" t="str">
        <f>IF(B12="","",IF(B12&lt;=Paramètres!$B$13,"Initiale",IF(B12&lt;=Paramètres!$B$13+Paramètres!$B$14,"Développement",IF(B12&lt;=Paramètres!$B$13+Paramètres!$B$14+Paramètres!$B$15,"Milieu",IF(B12&lt;=Paramètres!$B$13+Paramètres!$B$14+Paramètres!$B$15+Paramètres!$B$16,"Fin","Après récolte")))))</f>
        <v>Initiale</v>
      </c>
      <c r="D12" s="6">
        <f>IF(B12="","",IF(B12&lt;=Paramètres!$B$13+Paramètres!$B$14,Paramètres!$B$11 + (Paramètres!$B$12-Paramètres!$B$11)*MAX(0,B12)/(Paramètres!$B$13+Paramètres!$B$14),Paramètres!$B$12))</f>
        <v>0.46</v>
      </c>
      <c r="E12" s="6">
        <f>IF(D12="","",(Paramètres!$B$7-Paramètres!$B$8)*Paramètres!$B$9*D12*1000)</f>
        <v>78.2</v>
      </c>
      <c r="F12">
        <f>IF(E12="","",Paramètres!$B$10*E12)</f>
        <v>43.010000000000005</v>
      </c>
      <c r="G12" s="5">
        <v>1.462</v>
      </c>
      <c r="H12" s="5">
        <v>2.0539999999999998</v>
      </c>
      <c r="I12" s="5">
        <v>0</v>
      </c>
      <c r="J12">
        <f>IF(B12="","",IF(B12&lt;=Paramètres!$B$13,Paramètres!$B$17,IF(B12&lt;=Paramètres!$B$13+Paramètres!$B$14,Paramètres!$B$17 + (Paramètres!$B$18-Paramètres!$B$17)*(B12-Paramètres!$B$13)/Paramètres!$B$14,IF(B12&lt;=Paramètres!$B$13+Paramètres!$B$14+Paramètres!$B$15,Paramètres!$B$18,IF(B12&lt;=Paramètres!$B$13+Paramètres!$B$14+Paramètres!$B$15+Paramètres!$B$16,Paramètres!$B$18 + (Paramètres!$B$19-Paramètres!$B$18)*(B12-(Paramètres!$B$13+Paramètres!$B$14+Paramètres!$B$15))/Paramètres!$B$16,Paramètres!$B$19)))))</f>
        <v>0.4</v>
      </c>
      <c r="K12">
        <f t="shared" si="0"/>
        <v>0.8216</v>
      </c>
      <c r="L12" s="6">
        <f t="shared" si="3"/>
        <v>78.2</v>
      </c>
      <c r="M12" s="6">
        <f t="shared" si="4"/>
        <v>0</v>
      </c>
      <c r="N12">
        <f t="shared" si="5"/>
        <v>1</v>
      </c>
      <c r="O12">
        <f t="shared" si="6"/>
        <v>0.8216</v>
      </c>
      <c r="P12" s="6">
        <f t="shared" si="1"/>
        <v>78.2</v>
      </c>
      <c r="Q12" t="str">
        <f t="shared" si="7"/>
        <v>Non</v>
      </c>
      <c r="R12" t="str">
        <f t="shared" si="8"/>
        <v>Non</v>
      </c>
    </row>
    <row r="13" spans="1:20" x14ac:dyDescent="0.25">
      <c r="A13" s="4">
        <f t="shared" si="2"/>
        <v>38833</v>
      </c>
      <c r="B13">
        <f>IF(B12+1 &gt;Paramètres!$B$6,"",B12+1)</f>
        <v>11</v>
      </c>
      <c r="C13" t="str">
        <f>IF(B13="","",IF(B13&lt;=Paramètres!$B$13,"Initiale",IF(B13&lt;=Paramètres!$B$13+Paramètres!$B$14,"Développement",IF(B13&lt;=Paramètres!$B$13+Paramètres!$B$14+Paramètres!$B$15,"Milieu",IF(B13&lt;=Paramètres!$B$13+Paramètres!$B$14+Paramètres!$B$15+Paramètres!$B$16,"Fin","Après récolte")))))</f>
        <v>Initiale</v>
      </c>
      <c r="D13" s="6">
        <f>IF(B13="","",IF(B13&lt;=Paramètres!$B$13+Paramètres!$B$14,Paramètres!$B$11 + (Paramètres!$B$12-Paramètres!$B$11)*MAX(0,B13)/(Paramètres!$B$13+Paramètres!$B$14),Paramètres!$B$12))</f>
        <v>0.48600000000000004</v>
      </c>
      <c r="E13" s="6">
        <f>IF(D13="","",(Paramètres!$B$7-Paramètres!$B$8)*Paramètres!$B$9*D13*1000)</f>
        <v>82.620000000000019</v>
      </c>
      <c r="F13">
        <f>IF(E13="","",Paramètres!$B$10*E13)</f>
        <v>45.441000000000017</v>
      </c>
      <c r="G13" s="5">
        <v>0</v>
      </c>
      <c r="H13" s="5">
        <v>2.35</v>
      </c>
      <c r="I13" s="5">
        <v>0</v>
      </c>
      <c r="J13">
        <f>IF(B13="","",IF(B13&lt;=Paramètres!$B$13,Paramètres!$B$17,IF(B13&lt;=Paramètres!$B$13+Paramètres!$B$14,Paramètres!$B$17 + (Paramètres!$B$18-Paramètres!$B$17)*(B13-Paramètres!$B$13)/Paramètres!$B$14,IF(B13&lt;=Paramètres!$B$13+Paramètres!$B$14+Paramètres!$B$15,Paramètres!$B$18,IF(B13&lt;=Paramètres!$B$13+Paramètres!$B$14+Paramètres!$B$15+Paramètres!$B$16,Paramètres!$B$18 + (Paramètres!$B$19-Paramètres!$B$18)*(B13-(Paramètres!$B$13+Paramètres!$B$14+Paramètres!$B$15))/Paramètres!$B$16,Paramètres!$B$19)))))</f>
        <v>0.4</v>
      </c>
      <c r="K13">
        <f t="shared" si="0"/>
        <v>0.94000000000000006</v>
      </c>
      <c r="L13" s="6">
        <f t="shared" si="3"/>
        <v>82.620000000000019</v>
      </c>
      <c r="M13" s="6">
        <f t="shared" si="4"/>
        <v>0</v>
      </c>
      <c r="N13">
        <f t="shared" si="5"/>
        <v>1</v>
      </c>
      <c r="O13">
        <f t="shared" si="6"/>
        <v>0.94000000000000006</v>
      </c>
      <c r="P13" s="6">
        <f t="shared" si="1"/>
        <v>81.680000000000021</v>
      </c>
      <c r="Q13" t="str">
        <f t="shared" si="7"/>
        <v>Non</v>
      </c>
      <c r="R13" t="str">
        <f t="shared" si="8"/>
        <v>Non</v>
      </c>
    </row>
    <row r="14" spans="1:20" x14ac:dyDescent="0.25">
      <c r="A14" s="4">
        <f t="shared" si="2"/>
        <v>38834</v>
      </c>
      <c r="B14">
        <f>IF(B13+1 &gt;Paramètres!$B$6,"",B13+1)</f>
        <v>12</v>
      </c>
      <c r="C14" t="str">
        <f>IF(B14="","",IF(B14&lt;=Paramètres!$B$13,"Initiale",IF(B14&lt;=Paramètres!$B$13+Paramètres!$B$14,"Développement",IF(B14&lt;=Paramètres!$B$13+Paramètres!$B$14+Paramètres!$B$15,"Milieu",IF(B14&lt;=Paramètres!$B$13+Paramètres!$B$14+Paramètres!$B$15+Paramètres!$B$16,"Fin","Après récolte")))))</f>
        <v>Initiale</v>
      </c>
      <c r="D14" s="6">
        <f>IF(B14="","",IF(B14&lt;=Paramètres!$B$13+Paramètres!$B$14,Paramètres!$B$11 + (Paramètres!$B$12-Paramètres!$B$11)*MAX(0,B14)/(Paramètres!$B$13+Paramètres!$B$14),Paramètres!$B$12))</f>
        <v>0.51200000000000001</v>
      </c>
      <c r="E14" s="6">
        <f>IF(D14="","",(Paramètres!$B$7-Paramètres!$B$8)*Paramètres!$B$9*D14*1000)</f>
        <v>87.04</v>
      </c>
      <c r="F14">
        <f>IF(E14="","",Paramètres!$B$10*E14)</f>
        <v>47.872000000000007</v>
      </c>
      <c r="G14" s="5">
        <v>2.9580000000000002</v>
      </c>
      <c r="H14" s="5">
        <v>2.0960000000000001</v>
      </c>
      <c r="I14" s="5">
        <v>0</v>
      </c>
      <c r="J14">
        <f>IF(B14="","",IF(B14&lt;=Paramètres!$B$13,Paramètres!$B$17,IF(B14&lt;=Paramètres!$B$13+Paramètres!$B$14,Paramètres!$B$17 + (Paramètres!$B$18-Paramètres!$B$17)*(B14-Paramètres!$B$13)/Paramètres!$B$14,IF(B14&lt;=Paramètres!$B$13+Paramètres!$B$14+Paramètres!$B$15,Paramètres!$B$18,IF(B14&lt;=Paramètres!$B$13+Paramètres!$B$14+Paramètres!$B$15+Paramètres!$B$16,Paramètres!$B$18 + (Paramètres!$B$19-Paramètres!$B$18)*(B14-(Paramètres!$B$13+Paramètres!$B$14+Paramètres!$B$15))/Paramètres!$B$16,Paramètres!$B$19)))))</f>
        <v>0.4</v>
      </c>
      <c r="K14">
        <f t="shared" si="0"/>
        <v>0.83840000000000003</v>
      </c>
      <c r="L14" s="6">
        <f t="shared" si="3"/>
        <v>86.049711934156392</v>
      </c>
      <c r="M14" s="6">
        <f t="shared" si="4"/>
        <v>0.99028806584361462</v>
      </c>
      <c r="N14">
        <f t="shared" si="5"/>
        <v>1</v>
      </c>
      <c r="O14">
        <f t="shared" si="6"/>
        <v>0.83840000000000003</v>
      </c>
      <c r="P14" s="6">
        <f t="shared" si="1"/>
        <v>87.04</v>
      </c>
      <c r="Q14" t="str">
        <f t="shared" si="7"/>
        <v>Non</v>
      </c>
      <c r="R14" t="str">
        <f t="shared" si="8"/>
        <v>Non</v>
      </c>
    </row>
    <row r="15" spans="1:20" x14ac:dyDescent="0.25">
      <c r="A15" s="4">
        <f t="shared" si="2"/>
        <v>38835</v>
      </c>
      <c r="B15">
        <f>IF(B14+1 &gt;Paramètres!$B$6,"",B14+1)</f>
        <v>13</v>
      </c>
      <c r="C15" t="str">
        <f>IF(B15="","",IF(B15&lt;=Paramètres!$B$13,"Initiale",IF(B15&lt;=Paramètres!$B$13+Paramètres!$B$14,"Développement",IF(B15&lt;=Paramètres!$B$13+Paramètres!$B$14+Paramètres!$B$15,"Milieu",IF(B15&lt;=Paramètres!$B$13+Paramètres!$B$14+Paramètres!$B$15+Paramètres!$B$16,"Fin","Après récolte")))))</f>
        <v>Initiale</v>
      </c>
      <c r="D15" s="6">
        <f>IF(B15="","",IF(B15&lt;=Paramètres!$B$13+Paramètres!$B$14,Paramètres!$B$11 + (Paramètres!$B$12-Paramètres!$B$11)*MAX(0,B15)/(Paramètres!$B$13+Paramètres!$B$14),Paramètres!$B$12))</f>
        <v>0.53800000000000003</v>
      </c>
      <c r="E15" s="6">
        <f>IF(D15="","",(Paramètres!$B$7-Paramètres!$B$8)*Paramètres!$B$9*D15*1000)</f>
        <v>91.460000000000008</v>
      </c>
      <c r="F15">
        <f>IF(E15="","",Paramètres!$B$10*E15)</f>
        <v>50.303000000000011</v>
      </c>
      <c r="G15" s="5">
        <v>0</v>
      </c>
      <c r="H15" s="5">
        <v>2.617</v>
      </c>
      <c r="I15" s="5">
        <v>0</v>
      </c>
      <c r="J15">
        <f>IF(B15="","",IF(B15&lt;=Paramètres!$B$13,Paramètres!$B$17,IF(B15&lt;=Paramètres!$B$13+Paramètres!$B$14,Paramètres!$B$17 + (Paramètres!$B$18-Paramètres!$B$17)*(B15-Paramètres!$B$13)/Paramètres!$B$14,IF(B15&lt;=Paramètres!$B$13+Paramètres!$B$14+Paramètres!$B$15,Paramètres!$B$18,IF(B15&lt;=Paramètres!$B$13+Paramètres!$B$14+Paramètres!$B$15+Paramètres!$B$16,Paramètres!$B$18 + (Paramètres!$B$19-Paramètres!$B$18)*(B15-(Paramètres!$B$13+Paramètres!$B$14+Paramètres!$B$15))/Paramètres!$B$16,Paramètres!$B$19)))))</f>
        <v>0.4</v>
      </c>
      <c r="K15">
        <f t="shared" si="0"/>
        <v>1.0468</v>
      </c>
      <c r="L15" s="6">
        <f t="shared" si="3"/>
        <v>91.460000000000008</v>
      </c>
      <c r="M15" s="6">
        <f t="shared" si="4"/>
        <v>0</v>
      </c>
      <c r="N15">
        <f t="shared" si="5"/>
        <v>1</v>
      </c>
      <c r="O15">
        <f t="shared" si="6"/>
        <v>1.0468</v>
      </c>
      <c r="P15" s="6">
        <f t="shared" si="1"/>
        <v>90.413200000000003</v>
      </c>
      <c r="Q15" t="str">
        <f t="shared" si="7"/>
        <v>Non</v>
      </c>
      <c r="R15" t="str">
        <f t="shared" si="8"/>
        <v>Non</v>
      </c>
    </row>
    <row r="16" spans="1:20" x14ac:dyDescent="0.25">
      <c r="A16" s="4">
        <f t="shared" si="2"/>
        <v>38836</v>
      </c>
      <c r="B16">
        <f>IF(B15+1 &gt;Paramètres!$B$6,"",B15+1)</f>
        <v>14</v>
      </c>
      <c r="C16" t="str">
        <f>IF(B16="","",IF(B16&lt;=Paramètres!$B$13,"Initiale",IF(B16&lt;=Paramètres!$B$13+Paramètres!$B$14,"Développement",IF(B16&lt;=Paramètres!$B$13+Paramètres!$B$14+Paramètres!$B$15,"Milieu",IF(B16&lt;=Paramètres!$B$13+Paramètres!$B$14+Paramètres!$B$15+Paramètres!$B$16,"Fin","Après récolte")))))</f>
        <v>Initiale</v>
      </c>
      <c r="D16" s="6">
        <f>IF(B16="","",IF(B16&lt;=Paramètres!$B$13+Paramètres!$B$14,Paramètres!$B$11 + (Paramètres!$B$12-Paramètres!$B$11)*MAX(0,B16)/(Paramètres!$B$13+Paramètres!$B$14),Paramètres!$B$12))</f>
        <v>0.56400000000000006</v>
      </c>
      <c r="E16" s="6">
        <f>IF(D16="","",(Paramètres!$B$7-Paramètres!$B$8)*Paramètres!$B$9*D16*1000)</f>
        <v>95.880000000000024</v>
      </c>
      <c r="F16">
        <f>IF(E16="","",Paramètres!$B$10*E16)</f>
        <v>52.734000000000016</v>
      </c>
      <c r="G16" s="5">
        <v>0</v>
      </c>
      <c r="H16" s="5">
        <v>3.9540000000000002</v>
      </c>
      <c r="I16" s="5">
        <v>0</v>
      </c>
      <c r="J16">
        <f>IF(B16="","",IF(B16&lt;=Paramètres!$B$13,Paramètres!$B$17,IF(B16&lt;=Paramètres!$B$13+Paramètres!$B$14,Paramètres!$B$17 + (Paramètres!$B$18-Paramètres!$B$17)*(B16-Paramètres!$B$13)/Paramètres!$B$14,IF(B16&lt;=Paramètres!$B$13+Paramètres!$B$14+Paramètres!$B$15,Paramètres!$B$18,IF(B16&lt;=Paramètres!$B$13+Paramètres!$B$14+Paramètres!$B$15+Paramètres!$B$16,Paramètres!$B$18 + (Paramètres!$B$19-Paramètres!$B$18)*(B16-(Paramètres!$B$13+Paramètres!$B$14+Paramètres!$B$15))/Paramètres!$B$16,Paramètres!$B$19)))))</f>
        <v>0.4</v>
      </c>
      <c r="K16">
        <f t="shared" si="0"/>
        <v>1.5816000000000001</v>
      </c>
      <c r="L16" s="6">
        <f t="shared" si="3"/>
        <v>94.782611152416379</v>
      </c>
      <c r="M16" s="6">
        <f t="shared" si="4"/>
        <v>1.0973888475836446</v>
      </c>
      <c r="N16">
        <f t="shared" si="5"/>
        <v>1</v>
      </c>
      <c r="O16">
        <f t="shared" si="6"/>
        <v>1.5816000000000001</v>
      </c>
      <c r="P16" s="6">
        <f t="shared" si="1"/>
        <v>93.201011152416385</v>
      </c>
      <c r="Q16" t="str">
        <f t="shared" si="7"/>
        <v>Non</v>
      </c>
      <c r="R16" t="str">
        <f t="shared" si="8"/>
        <v>Non</v>
      </c>
    </row>
    <row r="17" spans="1:18" x14ac:dyDescent="0.25">
      <c r="A17" s="4">
        <f t="shared" si="2"/>
        <v>38837</v>
      </c>
      <c r="B17">
        <f>IF(B16+1 &gt;Paramètres!$B$6,"",B16+1)</f>
        <v>15</v>
      </c>
      <c r="C17" t="str">
        <f>IF(B17="","",IF(B17&lt;=Paramètres!$B$13,"Initiale",IF(B17&lt;=Paramètres!$B$13+Paramètres!$B$14,"Développement",IF(B17&lt;=Paramètres!$B$13+Paramètres!$B$14+Paramètres!$B$15,"Milieu",IF(B17&lt;=Paramètres!$B$13+Paramètres!$B$14+Paramètres!$B$15+Paramètres!$B$16,"Fin","Après récolte")))))</f>
        <v>Initiale</v>
      </c>
      <c r="D17" s="6">
        <f>IF(B17="","",IF(B17&lt;=Paramètres!$B$13+Paramètres!$B$14,Paramètres!$B$11 + (Paramètres!$B$12-Paramètres!$B$11)*MAX(0,B17)/(Paramètres!$B$13+Paramètres!$B$14),Paramètres!$B$12))</f>
        <v>0.59000000000000008</v>
      </c>
      <c r="E17" s="6">
        <f>IF(D17="","",(Paramètres!$B$7-Paramètres!$B$8)*Paramètres!$B$9*D17*1000)</f>
        <v>100.30000000000001</v>
      </c>
      <c r="F17">
        <f>IF(E17="","",Paramètres!$B$10*E17)</f>
        <v>55.165000000000013</v>
      </c>
      <c r="G17" s="5">
        <v>13.167</v>
      </c>
      <c r="H17" s="5">
        <v>2.5030000000000001</v>
      </c>
      <c r="I17" s="5">
        <v>0</v>
      </c>
      <c r="J17">
        <f>IF(B17="","",IF(B17&lt;=Paramètres!$B$13,Paramètres!$B$17,IF(B17&lt;=Paramètres!$B$13+Paramètres!$B$14,Paramètres!$B$17 + (Paramètres!$B$18-Paramètres!$B$17)*(B17-Paramètres!$B$13)/Paramètres!$B$14,IF(B17&lt;=Paramètres!$B$13+Paramètres!$B$14+Paramètres!$B$15,Paramètres!$B$18,IF(B17&lt;=Paramètres!$B$13+Paramètres!$B$14+Paramètres!$B$15+Paramètres!$B$16,Paramètres!$B$18 + (Paramètres!$B$19-Paramètres!$B$18)*(B17-(Paramètres!$B$13+Paramètres!$B$14+Paramètres!$B$15))/Paramètres!$B$16,Paramètres!$B$19)))))</f>
        <v>0.4</v>
      </c>
      <c r="K17">
        <f t="shared" si="0"/>
        <v>1.0012000000000001</v>
      </c>
      <c r="L17" s="6">
        <f t="shared" si="3"/>
        <v>97.497511666534862</v>
      </c>
      <c r="M17" s="6">
        <f t="shared" si="4"/>
        <v>2.8024883334651491</v>
      </c>
      <c r="N17">
        <f t="shared" si="5"/>
        <v>1</v>
      </c>
      <c r="O17">
        <f t="shared" si="6"/>
        <v>1.0012000000000001</v>
      </c>
      <c r="P17" s="6">
        <f t="shared" si="1"/>
        <v>100.30000000000001</v>
      </c>
      <c r="Q17" t="str">
        <f t="shared" si="7"/>
        <v>Non</v>
      </c>
      <c r="R17" t="str">
        <f t="shared" si="8"/>
        <v>Non</v>
      </c>
    </row>
    <row r="18" spans="1:18" x14ac:dyDescent="0.25">
      <c r="A18" s="4">
        <f t="shared" si="2"/>
        <v>38838</v>
      </c>
      <c r="B18">
        <f>IF(B17+1 &gt;Paramètres!$B$6,"",B17+1)</f>
        <v>16</v>
      </c>
      <c r="C18" t="str">
        <f>IF(B18="","",IF(B18&lt;=Paramètres!$B$13,"Initiale",IF(B18&lt;=Paramètres!$B$13+Paramètres!$B$14,"Développement",IF(B18&lt;=Paramètres!$B$13+Paramètres!$B$14+Paramètres!$B$15,"Milieu",IF(B18&lt;=Paramètres!$B$13+Paramètres!$B$14+Paramètres!$B$15+Paramètres!$B$16,"Fin","Après récolte")))))</f>
        <v>Initiale</v>
      </c>
      <c r="D18" s="6">
        <f>IF(B18="","",IF(B18&lt;=Paramètres!$B$13+Paramètres!$B$14,Paramètres!$B$11 + (Paramètres!$B$12-Paramètres!$B$11)*MAX(0,B18)/(Paramètres!$B$13+Paramètres!$B$14),Paramètres!$B$12))</f>
        <v>0.6160000000000001</v>
      </c>
      <c r="E18" s="6">
        <f>IF(D18="","",(Paramètres!$B$7-Paramètres!$B$8)*Paramètres!$B$9*D18*1000)</f>
        <v>104.72000000000003</v>
      </c>
      <c r="F18">
        <f>IF(E18="","",Paramètres!$B$10*E18)</f>
        <v>57.596000000000018</v>
      </c>
      <c r="G18" s="5">
        <v>0</v>
      </c>
      <c r="H18" s="5">
        <v>3.18</v>
      </c>
      <c r="I18" s="5">
        <v>0</v>
      </c>
      <c r="J18">
        <f>IF(B18="","",IF(B18&lt;=Paramètres!$B$13,Paramètres!$B$17,IF(B18&lt;=Paramètres!$B$13+Paramètres!$B$14,Paramètres!$B$17 + (Paramètres!$B$18-Paramètres!$B$17)*(B18-Paramètres!$B$13)/Paramètres!$B$14,IF(B18&lt;=Paramètres!$B$13+Paramètres!$B$14+Paramètres!$B$15,Paramètres!$B$18,IF(B18&lt;=Paramètres!$B$13+Paramètres!$B$14+Paramètres!$B$15+Paramètres!$B$16,Paramètres!$B$18 + (Paramètres!$B$19-Paramètres!$B$18)*(B18-(Paramètres!$B$13+Paramètres!$B$14+Paramètres!$B$15))/Paramètres!$B$16,Paramètres!$B$19)))))</f>
        <v>0.4</v>
      </c>
      <c r="K18">
        <f t="shared" si="0"/>
        <v>1.2720000000000002</v>
      </c>
      <c r="L18" s="6">
        <f t="shared" si="3"/>
        <v>104.72000000000003</v>
      </c>
      <c r="M18" s="6">
        <f t="shared" si="4"/>
        <v>0</v>
      </c>
      <c r="N18">
        <f t="shared" si="5"/>
        <v>1</v>
      </c>
      <c r="O18">
        <f t="shared" si="6"/>
        <v>1.2720000000000002</v>
      </c>
      <c r="P18" s="6">
        <f t="shared" si="1"/>
        <v>103.44800000000002</v>
      </c>
      <c r="Q18" t="str">
        <f t="shared" si="7"/>
        <v>Non</v>
      </c>
      <c r="R18" t="str">
        <f t="shared" si="8"/>
        <v>Non</v>
      </c>
    </row>
    <row r="19" spans="1:18" x14ac:dyDescent="0.25">
      <c r="A19" s="4">
        <f t="shared" si="2"/>
        <v>38839</v>
      </c>
      <c r="B19">
        <f>IF(B18+1 &gt;Paramètres!$B$6,"",B18+1)</f>
        <v>17</v>
      </c>
      <c r="C19" t="str">
        <f>IF(B19="","",IF(B19&lt;=Paramètres!$B$13,"Initiale",IF(B19&lt;=Paramètres!$B$13+Paramètres!$B$14,"Développement",IF(B19&lt;=Paramètres!$B$13+Paramètres!$B$14+Paramètres!$B$15,"Milieu",IF(B19&lt;=Paramètres!$B$13+Paramètres!$B$14+Paramètres!$B$15+Paramètres!$B$16,"Fin","Après récolte")))))</f>
        <v>Initiale</v>
      </c>
      <c r="D19" s="6">
        <f>IF(B19="","",IF(B19&lt;=Paramètres!$B$13+Paramètres!$B$14,Paramètres!$B$11 + (Paramètres!$B$12-Paramètres!$B$11)*MAX(0,B19)/(Paramètres!$B$13+Paramètres!$B$14),Paramètres!$B$12))</f>
        <v>0.64200000000000002</v>
      </c>
      <c r="E19" s="6">
        <f>IF(D19="","",(Paramètres!$B$7-Paramètres!$B$8)*Paramètres!$B$9*D19*1000)</f>
        <v>109.14000000000001</v>
      </c>
      <c r="F19">
        <f>IF(E19="","",Paramètres!$B$10*E19)</f>
        <v>60.027000000000015</v>
      </c>
      <c r="G19" s="5">
        <v>0</v>
      </c>
      <c r="H19" s="5">
        <v>4.0720000000000001</v>
      </c>
      <c r="I19" s="5">
        <v>0</v>
      </c>
      <c r="J19">
        <f>IF(B19="","",IF(B19&lt;=Paramètres!$B$13,Paramètres!$B$17,IF(B19&lt;=Paramètres!$B$13+Paramètres!$B$14,Paramètres!$B$17 + (Paramètres!$B$18-Paramètres!$B$17)*(B19-Paramètres!$B$13)/Paramètres!$B$14,IF(B19&lt;=Paramètres!$B$13+Paramètres!$B$14+Paramètres!$B$15,Paramètres!$B$18,IF(B19&lt;=Paramètres!$B$13+Paramètres!$B$14+Paramètres!$B$15+Paramètres!$B$16,Paramètres!$B$18 + (Paramètres!$B$19-Paramètres!$B$18)*(B19-(Paramètres!$B$13+Paramètres!$B$14+Paramètres!$B$15))/Paramètres!$B$16,Paramètres!$B$19)))))</f>
        <v>0.4</v>
      </c>
      <c r="K19">
        <f t="shared" si="0"/>
        <v>1.6288</v>
      </c>
      <c r="L19" s="6">
        <f t="shared" si="3"/>
        <v>107.8143116883117</v>
      </c>
      <c r="M19" s="6">
        <f t="shared" si="4"/>
        <v>1.3256883116883103</v>
      </c>
      <c r="N19">
        <f t="shared" si="5"/>
        <v>1</v>
      </c>
      <c r="O19">
        <f t="shared" si="6"/>
        <v>1.6288</v>
      </c>
      <c r="P19" s="6">
        <f t="shared" si="1"/>
        <v>106.18551168831171</v>
      </c>
      <c r="Q19" t="str">
        <f t="shared" si="7"/>
        <v>Non</v>
      </c>
      <c r="R19" t="str">
        <f t="shared" si="8"/>
        <v>Non</v>
      </c>
    </row>
    <row r="20" spans="1:18" x14ac:dyDescent="0.25">
      <c r="A20" s="4">
        <f t="shared" si="2"/>
        <v>38840</v>
      </c>
      <c r="B20">
        <f>IF(B19+1 &gt;Paramètres!$B$6,"",B19+1)</f>
        <v>18</v>
      </c>
      <c r="C20" t="str">
        <f>IF(B20="","",IF(B20&lt;=Paramètres!$B$13,"Initiale",IF(B20&lt;=Paramètres!$B$13+Paramètres!$B$14,"Développement",IF(B20&lt;=Paramètres!$B$13+Paramètres!$B$14+Paramètres!$B$15,"Milieu",IF(B20&lt;=Paramètres!$B$13+Paramètres!$B$14+Paramètres!$B$15+Paramètres!$B$16,"Fin","Après récolte")))))</f>
        <v>Initiale</v>
      </c>
      <c r="D20" s="6">
        <f>IF(B20="","",IF(B20&lt;=Paramètres!$B$13+Paramètres!$B$14,Paramètres!$B$11 + (Paramètres!$B$12-Paramètres!$B$11)*MAX(0,B20)/(Paramètres!$B$13+Paramètres!$B$14),Paramètres!$B$12))</f>
        <v>0.66800000000000004</v>
      </c>
      <c r="E20" s="6">
        <f>IF(D20="","",(Paramètres!$B$7-Paramètres!$B$8)*Paramètres!$B$9*D20*1000)</f>
        <v>113.56</v>
      </c>
      <c r="F20">
        <f>IF(E20="","",Paramètres!$B$10*E20)</f>
        <v>62.458000000000006</v>
      </c>
      <c r="G20" s="5">
        <v>0</v>
      </c>
      <c r="H20" s="5">
        <v>2.633</v>
      </c>
      <c r="I20" s="5">
        <v>0</v>
      </c>
      <c r="J20">
        <f>IF(B20="","",IF(B20&lt;=Paramètres!$B$13,Paramètres!$B$17,IF(B20&lt;=Paramètres!$B$13+Paramètres!$B$14,Paramètres!$B$17 + (Paramètres!$B$18-Paramètres!$B$17)*(B20-Paramètres!$B$13)/Paramètres!$B$14,IF(B20&lt;=Paramètres!$B$13+Paramètres!$B$14+Paramètres!$B$15,Paramètres!$B$18,IF(B20&lt;=Paramètres!$B$13+Paramètres!$B$14+Paramètres!$B$15+Paramètres!$B$16,Paramètres!$B$18 + (Paramètres!$B$19-Paramètres!$B$18)*(B20-(Paramètres!$B$13+Paramètres!$B$14+Paramètres!$B$15))/Paramètres!$B$16,Paramètres!$B$19)))))</f>
        <v>0.4</v>
      </c>
      <c r="K20">
        <f t="shared" si="0"/>
        <v>1.0532000000000001</v>
      </c>
      <c r="L20" s="6">
        <f t="shared" si="3"/>
        <v>110.48585951369503</v>
      </c>
      <c r="M20" s="6">
        <f t="shared" si="4"/>
        <v>3.0741404863049695</v>
      </c>
      <c r="N20">
        <f t="shared" si="5"/>
        <v>1</v>
      </c>
      <c r="O20">
        <f t="shared" si="6"/>
        <v>1.0532000000000001</v>
      </c>
      <c r="P20" s="6">
        <f t="shared" si="1"/>
        <v>109.43265951369503</v>
      </c>
      <c r="Q20" t="str">
        <f t="shared" si="7"/>
        <v>Non</v>
      </c>
      <c r="R20" t="str">
        <f t="shared" si="8"/>
        <v>Non</v>
      </c>
    </row>
    <row r="21" spans="1:18" x14ac:dyDescent="0.25">
      <c r="A21" s="4">
        <f t="shared" si="2"/>
        <v>38841</v>
      </c>
      <c r="B21">
        <f>IF(B20+1 &gt;Paramètres!$B$6,"",B20+1)</f>
        <v>19</v>
      </c>
      <c r="C21" t="str">
        <f>IF(B21="","",IF(B21&lt;=Paramètres!$B$13,"Initiale",IF(B21&lt;=Paramètres!$B$13+Paramètres!$B$14,"Développement",IF(B21&lt;=Paramètres!$B$13+Paramètres!$B$14+Paramètres!$B$15,"Milieu",IF(B21&lt;=Paramètres!$B$13+Paramètres!$B$14+Paramètres!$B$15+Paramètres!$B$16,"Fin","Après récolte")))))</f>
        <v>Initiale</v>
      </c>
      <c r="D21" s="6">
        <f>IF(B21="","",IF(B21&lt;=Paramètres!$B$13+Paramètres!$B$14,Paramètres!$B$11 + (Paramètres!$B$12-Paramètres!$B$11)*MAX(0,B21)/(Paramètres!$B$13+Paramètres!$B$14),Paramètres!$B$12))</f>
        <v>0.69399999999999995</v>
      </c>
      <c r="E21" s="6">
        <f>IF(D21="","",(Paramètres!$B$7-Paramètres!$B$8)*Paramètres!$B$9*D21*1000)</f>
        <v>117.98</v>
      </c>
      <c r="F21">
        <f>IF(E21="","",Paramètres!$B$10*E21)</f>
        <v>64.88900000000001</v>
      </c>
      <c r="G21" s="5">
        <v>0</v>
      </c>
      <c r="H21" s="5">
        <v>3.6850000000000001</v>
      </c>
      <c r="I21" s="5">
        <v>0</v>
      </c>
      <c r="J21">
        <f>IF(B21="","",IF(B21&lt;=Paramètres!$B$13,Paramètres!$B$17,IF(B21&lt;=Paramètres!$B$13+Paramètres!$B$14,Paramètres!$B$17 + (Paramètres!$B$18-Paramètres!$B$17)*(B21-Paramètres!$B$13)/Paramètres!$B$14,IF(B21&lt;=Paramètres!$B$13+Paramètres!$B$14+Paramètres!$B$15,Paramètres!$B$18,IF(B21&lt;=Paramètres!$B$13+Paramètres!$B$14+Paramètres!$B$15+Paramètres!$B$16,Paramètres!$B$18 + (Paramètres!$B$19-Paramètres!$B$18)*(B21-(Paramètres!$B$13+Paramètres!$B$14+Paramètres!$B$15))/Paramètres!$B$16,Paramètres!$B$19)))))</f>
        <v>0.4</v>
      </c>
      <c r="K21">
        <f t="shared" si="0"/>
        <v>1.4740000000000002</v>
      </c>
      <c r="L21" s="6">
        <f t="shared" si="3"/>
        <v>113.69201452470712</v>
      </c>
      <c r="M21" s="6">
        <f t="shared" si="4"/>
        <v>4.287985475292885</v>
      </c>
      <c r="N21">
        <f t="shared" si="5"/>
        <v>1</v>
      </c>
      <c r="O21">
        <f t="shared" si="6"/>
        <v>1.4740000000000002</v>
      </c>
      <c r="P21" s="6">
        <f t="shared" si="1"/>
        <v>112.21801452470712</v>
      </c>
      <c r="Q21" t="str">
        <f t="shared" si="7"/>
        <v>Non</v>
      </c>
      <c r="R21" t="str">
        <f t="shared" si="8"/>
        <v>Non</v>
      </c>
    </row>
    <row r="22" spans="1:18" x14ac:dyDescent="0.25">
      <c r="A22" s="4">
        <f t="shared" si="2"/>
        <v>38842</v>
      </c>
      <c r="B22">
        <f>IF(B21+1 &gt;Paramètres!$B$6,"",B21+1)</f>
        <v>20</v>
      </c>
      <c r="C22" t="str">
        <f>IF(B22="","",IF(B22&lt;=Paramètres!$B$13,"Initiale",IF(B22&lt;=Paramètres!$B$13+Paramètres!$B$14,"Développement",IF(B22&lt;=Paramètres!$B$13+Paramètres!$B$14+Paramètres!$B$15,"Milieu",IF(B22&lt;=Paramètres!$B$13+Paramètres!$B$14+Paramètres!$B$15+Paramètres!$B$16,"Fin","Après récolte")))))</f>
        <v>Initiale</v>
      </c>
      <c r="D22" s="6">
        <f>IF(B22="","",IF(B22&lt;=Paramètres!$B$13+Paramètres!$B$14,Paramètres!$B$11 + (Paramètres!$B$12-Paramètres!$B$11)*MAX(0,B22)/(Paramètres!$B$13+Paramètres!$B$14),Paramètres!$B$12))</f>
        <v>0.72</v>
      </c>
      <c r="E22" s="6">
        <f>IF(D22="","",(Paramètres!$B$7-Paramètres!$B$8)*Paramètres!$B$9*D22*1000)</f>
        <v>122.4</v>
      </c>
      <c r="F22">
        <f>IF(E22="","",Paramètres!$B$10*E22)</f>
        <v>67.320000000000007</v>
      </c>
      <c r="G22" s="5">
        <v>0</v>
      </c>
      <c r="H22" s="5">
        <v>4.0570000000000004</v>
      </c>
      <c r="I22" s="5">
        <v>0</v>
      </c>
      <c r="J22">
        <f>IF(B22="","",IF(B22&lt;=Paramètres!$B$13,Paramètres!$B$17,IF(B22&lt;=Paramètres!$B$13+Paramètres!$B$14,Paramètres!$B$17 + (Paramètres!$B$18-Paramètres!$B$17)*(B22-Paramètres!$B$13)/Paramètres!$B$14,IF(B22&lt;=Paramètres!$B$13+Paramètres!$B$14+Paramètres!$B$15,Paramètres!$B$18,IF(B22&lt;=Paramètres!$B$13+Paramètres!$B$14+Paramètres!$B$15+Paramètres!$B$16,Paramètres!$B$18 + (Paramètres!$B$19-Paramètres!$B$18)*(B22-(Paramètres!$B$13+Paramètres!$B$14+Paramètres!$B$15))/Paramètres!$B$16,Paramètres!$B$19)))))</f>
        <v>0.4</v>
      </c>
      <c r="K22">
        <f t="shared" si="0"/>
        <v>1.6228000000000002</v>
      </c>
      <c r="L22" s="6">
        <f t="shared" si="3"/>
        <v>116.4221476337019</v>
      </c>
      <c r="M22" s="6">
        <f t="shared" si="4"/>
        <v>5.9778523662981087</v>
      </c>
      <c r="N22">
        <f t="shared" si="5"/>
        <v>1</v>
      </c>
      <c r="O22">
        <f t="shared" si="6"/>
        <v>1.6228000000000002</v>
      </c>
      <c r="P22" s="6">
        <f t="shared" si="1"/>
        <v>114.7993476337019</v>
      </c>
      <c r="Q22" t="str">
        <f t="shared" si="7"/>
        <v>Non</v>
      </c>
      <c r="R22" t="str">
        <f t="shared" si="8"/>
        <v>Non</v>
      </c>
    </row>
    <row r="23" spans="1:18" x14ac:dyDescent="0.25">
      <c r="A23" s="4">
        <f t="shared" si="2"/>
        <v>38843</v>
      </c>
      <c r="B23">
        <f>IF(B22+1 &gt;Paramètres!$B$6,"",B22+1)</f>
        <v>21</v>
      </c>
      <c r="C23" t="str">
        <f>IF(B23="","",IF(B23&lt;=Paramètres!$B$13,"Initiale",IF(B23&lt;=Paramètres!$B$13+Paramètres!$B$14,"Développement",IF(B23&lt;=Paramètres!$B$13+Paramètres!$B$14+Paramètres!$B$15,"Milieu",IF(B23&lt;=Paramètres!$B$13+Paramètres!$B$14+Paramètres!$B$15+Paramètres!$B$16,"Fin","Après récolte")))))</f>
        <v>Initiale</v>
      </c>
      <c r="D23" s="6">
        <f>IF(B23="","",IF(B23&lt;=Paramètres!$B$13+Paramètres!$B$14,Paramètres!$B$11 + (Paramètres!$B$12-Paramètres!$B$11)*MAX(0,B23)/(Paramètres!$B$13+Paramètres!$B$14),Paramètres!$B$12))</f>
        <v>0.746</v>
      </c>
      <c r="E23" s="6">
        <f>IF(D23="","",(Paramètres!$B$7-Paramètres!$B$8)*Paramètres!$B$9*D23*1000)</f>
        <v>126.82000000000002</v>
      </c>
      <c r="F23">
        <f>IF(E23="","",Paramètres!$B$10*E23)</f>
        <v>69.751000000000019</v>
      </c>
      <c r="G23" s="5">
        <v>0</v>
      </c>
      <c r="H23" s="5">
        <v>3.5249999999999999</v>
      </c>
      <c r="I23" s="5">
        <v>0</v>
      </c>
      <c r="J23">
        <f>IF(B23="","",IF(B23&lt;=Paramètres!$B$13,Paramètres!$B$17,IF(B23&lt;=Paramètres!$B$13+Paramètres!$B$14,Paramètres!$B$17 + (Paramètres!$B$18-Paramètres!$B$17)*(B23-Paramètres!$B$13)/Paramètres!$B$14,IF(B23&lt;=Paramètres!$B$13+Paramètres!$B$14+Paramètres!$B$15,Paramètres!$B$18,IF(B23&lt;=Paramètres!$B$13+Paramètres!$B$14+Paramètres!$B$15+Paramètres!$B$16,Paramètres!$B$18 + (Paramètres!$B$19-Paramètres!$B$18)*(B23-(Paramètres!$B$13+Paramètres!$B$14+Paramètres!$B$15))/Paramètres!$B$16,Paramètres!$B$19)))))</f>
        <v>0.4</v>
      </c>
      <c r="K23">
        <f t="shared" si="0"/>
        <v>1.4100000000000001</v>
      </c>
      <c r="L23" s="6">
        <f t="shared" si="3"/>
        <v>118.94487963158559</v>
      </c>
      <c r="M23" s="6">
        <f t="shared" si="4"/>
        <v>7.8751203684144286</v>
      </c>
      <c r="N23">
        <f t="shared" si="5"/>
        <v>1</v>
      </c>
      <c r="O23">
        <f t="shared" si="6"/>
        <v>1.4100000000000001</v>
      </c>
      <c r="P23" s="6">
        <f t="shared" si="1"/>
        <v>117.5348796315856</v>
      </c>
      <c r="Q23" t="str">
        <f t="shared" si="7"/>
        <v>Non</v>
      </c>
      <c r="R23" t="str">
        <f t="shared" si="8"/>
        <v>Non</v>
      </c>
    </row>
    <row r="24" spans="1:18" x14ac:dyDescent="0.25">
      <c r="A24" s="4">
        <f t="shared" si="2"/>
        <v>38844</v>
      </c>
      <c r="B24">
        <f>IF(B23+1 &gt;Paramètres!$B$6,"",B23+1)</f>
        <v>22</v>
      </c>
      <c r="C24" t="str">
        <f>IF(B24="","",IF(B24&lt;=Paramètres!$B$13,"Initiale",IF(B24&lt;=Paramètres!$B$13+Paramètres!$B$14,"Développement",IF(B24&lt;=Paramètres!$B$13+Paramètres!$B$14+Paramètres!$B$15,"Milieu",IF(B24&lt;=Paramètres!$B$13+Paramètres!$B$14+Paramètres!$B$15+Paramètres!$B$16,"Fin","Après récolte")))))</f>
        <v>Initiale</v>
      </c>
      <c r="D24" s="6">
        <f>IF(B24="","",IF(B24&lt;=Paramètres!$B$13+Paramètres!$B$14,Paramètres!$B$11 + (Paramètres!$B$12-Paramètres!$B$11)*MAX(0,B24)/(Paramètres!$B$13+Paramètres!$B$14),Paramètres!$B$12))</f>
        <v>0.77200000000000002</v>
      </c>
      <c r="E24" s="6">
        <f>IF(D24="","",(Paramètres!$B$7-Paramètres!$B$8)*Paramètres!$B$9*D24*1000)</f>
        <v>131.24</v>
      </c>
      <c r="F24">
        <f>IF(E24="","",Paramètres!$B$10*E24)</f>
        <v>72.182000000000016</v>
      </c>
      <c r="G24" s="5">
        <v>1.0029999999999999</v>
      </c>
      <c r="H24" s="5">
        <v>2.8809999999999998</v>
      </c>
      <c r="I24" s="5">
        <v>0</v>
      </c>
      <c r="J24">
        <f>IF(B24="","",IF(B24&lt;=Paramètres!$B$13,Paramètres!$B$17,IF(B24&lt;=Paramètres!$B$13+Paramètres!$B$14,Paramètres!$B$17 + (Paramètres!$B$18-Paramètres!$B$17)*(B24-Paramètres!$B$13)/Paramètres!$B$14,IF(B24&lt;=Paramètres!$B$13+Paramètres!$B$14+Paramètres!$B$15,Paramètres!$B$18,IF(B24&lt;=Paramètres!$B$13+Paramètres!$B$14+Paramètres!$B$15+Paramètres!$B$16,Paramètres!$B$18 + (Paramètres!$B$19-Paramètres!$B$18)*(B24-(Paramètres!$B$13+Paramètres!$B$14+Paramètres!$B$15))/Paramètres!$B$16,Paramètres!$B$19)))))</f>
        <v>0.4</v>
      </c>
      <c r="K24">
        <f t="shared" si="0"/>
        <v>1.1523999999999999</v>
      </c>
      <c r="L24" s="6">
        <f t="shared" si="3"/>
        <v>121.63126953831645</v>
      </c>
      <c r="M24" s="6">
        <f t="shared" si="4"/>
        <v>9.6087304616835638</v>
      </c>
      <c r="N24">
        <f t="shared" si="5"/>
        <v>1</v>
      </c>
      <c r="O24">
        <f t="shared" si="6"/>
        <v>1.1523999999999999</v>
      </c>
      <c r="P24" s="6">
        <f t="shared" si="1"/>
        <v>121.48186953831645</v>
      </c>
      <c r="Q24" t="str">
        <f t="shared" si="7"/>
        <v>Non</v>
      </c>
      <c r="R24" t="str">
        <f t="shared" si="8"/>
        <v>Non</v>
      </c>
    </row>
    <row r="25" spans="1:18" x14ac:dyDescent="0.25">
      <c r="A25" s="4">
        <f t="shared" si="2"/>
        <v>38845</v>
      </c>
      <c r="B25">
        <f>IF(B24+1 &gt;Paramètres!$B$6,"",B24+1)</f>
        <v>23</v>
      </c>
      <c r="C25" t="str">
        <f>IF(B25="","",IF(B25&lt;=Paramètres!$B$13,"Initiale",IF(B25&lt;=Paramètres!$B$13+Paramètres!$B$14,"Développement",IF(B25&lt;=Paramètres!$B$13+Paramètres!$B$14+Paramètres!$B$15,"Milieu",IF(B25&lt;=Paramètres!$B$13+Paramètres!$B$14+Paramètres!$B$15+Paramètres!$B$16,"Fin","Après récolte")))))</f>
        <v>Initiale</v>
      </c>
      <c r="D25" s="6">
        <f>IF(B25="","",IF(B25&lt;=Paramètres!$B$13+Paramètres!$B$14,Paramètres!$B$11 + (Paramètres!$B$12-Paramètres!$B$11)*MAX(0,B25)/(Paramètres!$B$13+Paramètres!$B$14),Paramètres!$B$12))</f>
        <v>0.79800000000000004</v>
      </c>
      <c r="E25" s="6">
        <f>IF(D25="","",(Paramètres!$B$7-Paramètres!$B$8)*Paramètres!$B$9*D25*1000)</f>
        <v>135.66000000000003</v>
      </c>
      <c r="F25">
        <f>IF(E25="","",Paramètres!$B$10*E25)</f>
        <v>74.613000000000014</v>
      </c>
      <c r="G25" s="5">
        <v>2.3849999999999998</v>
      </c>
      <c r="H25" s="5">
        <v>2.984</v>
      </c>
      <c r="I25" s="5">
        <v>0</v>
      </c>
      <c r="J25">
        <f>IF(B25="","",IF(B25&lt;=Paramètres!$B$13,Paramètres!$B$17,IF(B25&lt;=Paramètres!$B$13+Paramètres!$B$14,Paramètres!$B$17 + (Paramètres!$B$18-Paramètres!$B$17)*(B25-Paramètres!$B$13)/Paramètres!$B$14,IF(B25&lt;=Paramètres!$B$13+Paramètres!$B$14+Paramètres!$B$15,Paramètres!$B$18,IF(B25&lt;=Paramètres!$B$13+Paramètres!$B$14+Paramètres!$B$15+Paramètres!$B$16,Paramètres!$B$18 + (Paramètres!$B$19-Paramètres!$B$18)*(B25-(Paramètres!$B$13+Paramètres!$B$14+Paramètres!$B$15))/Paramètres!$B$16,Paramètres!$B$19)))))</f>
        <v>0.4</v>
      </c>
      <c r="K25">
        <f t="shared" si="0"/>
        <v>1.1936</v>
      </c>
      <c r="L25" s="6">
        <f t="shared" si="3"/>
        <v>125.57322783882969</v>
      </c>
      <c r="M25" s="6">
        <f t="shared" si="4"/>
        <v>10.08677216117033</v>
      </c>
      <c r="N25">
        <f t="shared" si="5"/>
        <v>1</v>
      </c>
      <c r="O25">
        <f t="shared" si="6"/>
        <v>1.1936</v>
      </c>
      <c r="P25" s="6">
        <f t="shared" si="1"/>
        <v>126.7646278388297</v>
      </c>
      <c r="Q25" t="str">
        <f t="shared" si="7"/>
        <v>Non</v>
      </c>
      <c r="R25" t="str">
        <f t="shared" si="8"/>
        <v>Non</v>
      </c>
    </row>
    <row r="26" spans="1:18" x14ac:dyDescent="0.25">
      <c r="A26" s="4">
        <f t="shared" si="2"/>
        <v>38846</v>
      </c>
      <c r="B26">
        <f>IF(B25+1 &gt;Paramètres!$B$6,"",B25+1)</f>
        <v>24</v>
      </c>
      <c r="C26" t="str">
        <f>IF(B26="","",IF(B26&lt;=Paramètres!$B$13,"Initiale",IF(B26&lt;=Paramètres!$B$13+Paramètres!$B$14,"Développement",IF(B26&lt;=Paramètres!$B$13+Paramètres!$B$14+Paramètres!$B$15,"Milieu",IF(B26&lt;=Paramètres!$B$13+Paramètres!$B$14+Paramètres!$B$15+Paramètres!$B$16,"Fin","Après récolte")))))</f>
        <v>Initiale</v>
      </c>
      <c r="D26" s="6">
        <f>IF(B26="","",IF(B26&lt;=Paramètres!$B$13+Paramètres!$B$14,Paramètres!$B$11 + (Paramètres!$B$12-Paramètres!$B$11)*MAX(0,B26)/(Paramètres!$B$13+Paramètres!$B$14),Paramètres!$B$12))</f>
        <v>0.82400000000000007</v>
      </c>
      <c r="E26" s="6">
        <f>IF(D26="","",(Paramètres!$B$7-Paramètres!$B$8)*Paramètres!$B$9*D26*1000)</f>
        <v>140.08000000000001</v>
      </c>
      <c r="F26">
        <f>IF(E26="","",Paramètres!$B$10*E26)</f>
        <v>77.044000000000011</v>
      </c>
      <c r="G26" s="5">
        <v>0</v>
      </c>
      <c r="H26" s="5">
        <v>3.8439999999999999</v>
      </c>
      <c r="I26" s="5">
        <v>0</v>
      </c>
      <c r="J26">
        <f>IF(B26="","",IF(B26&lt;=Paramètres!$B$13,Paramètres!$B$17,IF(B26&lt;=Paramètres!$B$13+Paramètres!$B$14,Paramètres!$B$17 + (Paramètres!$B$18-Paramètres!$B$17)*(B26-Paramètres!$B$13)/Paramètres!$B$14,IF(B26&lt;=Paramètres!$B$13+Paramètres!$B$14+Paramètres!$B$15,Paramètres!$B$18,IF(B26&lt;=Paramètres!$B$13+Paramètres!$B$14+Paramètres!$B$15+Paramètres!$B$16,Paramètres!$B$18 + (Paramètres!$B$19-Paramètres!$B$18)*(B26-(Paramètres!$B$13+Paramètres!$B$14+Paramètres!$B$15))/Paramètres!$B$16,Paramètres!$B$19)))))</f>
        <v>0.4</v>
      </c>
      <c r="K26">
        <f t="shared" si="0"/>
        <v>1.5376000000000001</v>
      </c>
      <c r="L26" s="6">
        <f t="shared" si="3"/>
        <v>130.89480368320258</v>
      </c>
      <c r="M26" s="6">
        <f t="shared" si="4"/>
        <v>9.1851963167974304</v>
      </c>
      <c r="N26">
        <f t="shared" si="5"/>
        <v>1</v>
      </c>
      <c r="O26">
        <f t="shared" si="6"/>
        <v>1.5376000000000001</v>
      </c>
      <c r="P26" s="6">
        <f t="shared" si="1"/>
        <v>129.35720368320258</v>
      </c>
      <c r="Q26" t="str">
        <f t="shared" si="7"/>
        <v>Non</v>
      </c>
      <c r="R26" t="str">
        <f t="shared" si="8"/>
        <v>Non</v>
      </c>
    </row>
    <row r="27" spans="1:18" x14ac:dyDescent="0.25">
      <c r="A27" s="4">
        <f t="shared" si="2"/>
        <v>38847</v>
      </c>
      <c r="B27">
        <f>IF(B26+1 &gt;Paramètres!$B$6,"",B26+1)</f>
        <v>25</v>
      </c>
      <c r="C27" t="str">
        <f>IF(B27="","",IF(B27&lt;=Paramètres!$B$13,"Initiale",IF(B27&lt;=Paramètres!$B$13+Paramètres!$B$14,"Développement",IF(B27&lt;=Paramètres!$B$13+Paramètres!$B$14+Paramètres!$B$15,"Milieu",IF(B27&lt;=Paramètres!$B$13+Paramètres!$B$14+Paramètres!$B$15+Paramètres!$B$16,"Fin","Après récolte")))))</f>
        <v>Initiale</v>
      </c>
      <c r="D27" s="6">
        <f>IF(B27="","",IF(B27&lt;=Paramètres!$B$13+Paramètres!$B$14,Paramètres!$B$11 + (Paramètres!$B$12-Paramètres!$B$11)*MAX(0,B27)/(Paramètres!$B$13+Paramètres!$B$14),Paramètres!$B$12))</f>
        <v>0.85000000000000009</v>
      </c>
      <c r="E27" s="6">
        <f>IF(D27="","",(Paramètres!$B$7-Paramètres!$B$8)*Paramètres!$B$9*D27*1000)</f>
        <v>144.50000000000003</v>
      </c>
      <c r="F27">
        <f>IF(E27="","",Paramètres!$B$10*E27)</f>
        <v>79.475000000000023</v>
      </c>
      <c r="G27" s="5">
        <v>0</v>
      </c>
      <c r="H27" s="5">
        <v>2.0510000000000002</v>
      </c>
      <c r="I27" s="5">
        <v>0</v>
      </c>
      <c r="J27">
        <f>IF(B27="","",IF(B27&lt;=Paramètres!$B$13,Paramètres!$B$17,IF(B27&lt;=Paramètres!$B$13+Paramètres!$B$14,Paramètres!$B$17 + (Paramètres!$B$18-Paramètres!$B$17)*(B27-Paramètres!$B$13)/Paramètres!$B$14,IF(B27&lt;=Paramètres!$B$13+Paramètres!$B$14+Paramètres!$B$15,Paramètres!$B$18,IF(B27&lt;=Paramètres!$B$13+Paramètres!$B$14+Paramètres!$B$15+Paramètres!$B$16,Paramètres!$B$18 + (Paramètres!$B$19-Paramètres!$B$18)*(B27-(Paramètres!$B$13+Paramètres!$B$14+Paramètres!$B$15))/Paramètres!$B$16,Paramètres!$B$19)))))</f>
        <v>0.4</v>
      </c>
      <c r="K27">
        <f t="shared" si="0"/>
        <v>0.82040000000000013</v>
      </c>
      <c r="L27" s="6">
        <f t="shared" si="3"/>
        <v>133.43886302272114</v>
      </c>
      <c r="M27" s="6">
        <f t="shared" si="4"/>
        <v>11.061136977278892</v>
      </c>
      <c r="N27">
        <f t="shared" si="5"/>
        <v>1</v>
      </c>
      <c r="O27">
        <f t="shared" si="6"/>
        <v>0.82040000000000013</v>
      </c>
      <c r="P27" s="6">
        <f t="shared" si="1"/>
        <v>132.61846302272113</v>
      </c>
      <c r="Q27" t="str">
        <f t="shared" si="7"/>
        <v>Non</v>
      </c>
      <c r="R27" t="str">
        <f t="shared" si="8"/>
        <v>Non</v>
      </c>
    </row>
    <row r="28" spans="1:18" x14ac:dyDescent="0.25">
      <c r="A28" s="4">
        <f t="shared" si="2"/>
        <v>38848</v>
      </c>
      <c r="B28">
        <f>IF(B27+1 &gt;Paramètres!$B$6,"",B27+1)</f>
        <v>26</v>
      </c>
      <c r="C28" t="str">
        <f>IF(B28="","",IF(B28&lt;=Paramètres!$B$13,"Initiale",IF(B28&lt;=Paramètres!$B$13+Paramètres!$B$14,"Développement",IF(B28&lt;=Paramètres!$B$13+Paramètres!$B$14+Paramètres!$B$15,"Milieu",IF(B28&lt;=Paramètres!$B$13+Paramètres!$B$14+Paramètres!$B$15+Paramètres!$B$16,"Fin","Après récolte")))))</f>
        <v>Initiale</v>
      </c>
      <c r="D28" s="6">
        <f>IF(B28="","",IF(B28&lt;=Paramètres!$B$13+Paramètres!$B$14,Paramètres!$B$11 + (Paramètres!$B$12-Paramètres!$B$11)*MAX(0,B28)/(Paramètres!$B$13+Paramètres!$B$14),Paramètres!$B$12))</f>
        <v>0.87600000000000011</v>
      </c>
      <c r="E28" s="6">
        <f>IF(D28="","",(Paramètres!$B$7-Paramètres!$B$8)*Paramètres!$B$9*D28*1000)</f>
        <v>148.92000000000002</v>
      </c>
      <c r="F28">
        <f>IF(E28="","",Paramètres!$B$10*E28)</f>
        <v>81.90600000000002</v>
      </c>
      <c r="G28" s="5">
        <v>4.63</v>
      </c>
      <c r="H28" s="5">
        <v>2.6589999999999998</v>
      </c>
      <c r="I28" s="5">
        <v>0</v>
      </c>
      <c r="J28">
        <f>IF(B28="","",IF(B28&lt;=Paramètres!$B$13,Paramètres!$B$17,IF(B28&lt;=Paramètres!$B$13+Paramètres!$B$14,Paramètres!$B$17 + (Paramètres!$B$18-Paramètres!$B$17)*(B28-Paramètres!$B$13)/Paramètres!$B$14,IF(B28&lt;=Paramètres!$B$13+Paramètres!$B$14+Paramètres!$B$15,Paramètres!$B$18,IF(B28&lt;=Paramètres!$B$13+Paramètres!$B$14+Paramètres!$B$15+Paramètres!$B$16,Paramètres!$B$18 + (Paramètres!$B$19-Paramètres!$B$18)*(B28-(Paramètres!$B$13+Paramètres!$B$14+Paramètres!$B$15))/Paramètres!$B$16,Paramètres!$B$19)))))</f>
        <v>0.4</v>
      </c>
      <c r="K28">
        <f t="shared" si="0"/>
        <v>1.0635999999999999</v>
      </c>
      <c r="L28" s="6">
        <f t="shared" si="3"/>
        <v>136.67502777400435</v>
      </c>
      <c r="M28" s="6">
        <f t="shared" si="4"/>
        <v>12.244972225995667</v>
      </c>
      <c r="N28">
        <f t="shared" si="5"/>
        <v>1</v>
      </c>
      <c r="O28">
        <f t="shared" si="6"/>
        <v>1.0635999999999999</v>
      </c>
      <c r="P28" s="6">
        <f t="shared" si="1"/>
        <v>140.24142777400434</v>
      </c>
      <c r="Q28" t="str">
        <f t="shared" si="7"/>
        <v>Non</v>
      </c>
      <c r="R28" t="str">
        <f t="shared" si="8"/>
        <v>Non</v>
      </c>
    </row>
    <row r="29" spans="1:18" x14ac:dyDescent="0.25">
      <c r="A29" s="4">
        <f t="shared" si="2"/>
        <v>38849</v>
      </c>
      <c r="B29">
        <f>IF(B28+1 &gt;Paramètres!$B$6,"",B28+1)</f>
        <v>27</v>
      </c>
      <c r="C29" t="str">
        <f>IF(B29="","",IF(B29&lt;=Paramètres!$B$13,"Initiale",IF(B29&lt;=Paramètres!$B$13+Paramètres!$B$14,"Développement",IF(B29&lt;=Paramètres!$B$13+Paramètres!$B$14+Paramètres!$B$15,"Milieu",IF(B29&lt;=Paramètres!$B$13+Paramètres!$B$14+Paramètres!$B$15+Paramètres!$B$16,"Fin","Après récolte")))))</f>
        <v>Initiale</v>
      </c>
      <c r="D29" s="6">
        <f>IF(B29="","",IF(B29&lt;=Paramètres!$B$13+Paramètres!$B$14,Paramètres!$B$11 + (Paramètres!$B$12-Paramètres!$B$11)*MAX(0,B29)/(Paramètres!$B$13+Paramètres!$B$14),Paramètres!$B$12))</f>
        <v>0.90200000000000014</v>
      </c>
      <c r="E29" s="6">
        <f>IF(D29="","",(Paramètres!$B$7-Paramètres!$B$8)*Paramètres!$B$9*D29*1000)</f>
        <v>153.34000000000003</v>
      </c>
      <c r="F29">
        <f>IF(E29="","",Paramètres!$B$10*E29)</f>
        <v>84.337000000000018</v>
      </c>
      <c r="G29" s="5">
        <v>0</v>
      </c>
      <c r="H29" s="5">
        <v>2.887</v>
      </c>
      <c r="I29" s="5">
        <v>0</v>
      </c>
      <c r="J29">
        <f>IF(B29="","",IF(B29&lt;=Paramètres!$B$13,Paramètres!$B$17,IF(B29&lt;=Paramètres!$B$13+Paramètres!$B$14,Paramètres!$B$17 + (Paramètres!$B$18-Paramètres!$B$17)*(B29-Paramètres!$B$13)/Paramètres!$B$14,IF(B29&lt;=Paramètres!$B$13+Paramètres!$B$14+Paramètres!$B$15,Paramètres!$B$18,IF(B29&lt;=Paramètres!$B$13+Paramètres!$B$14+Paramètres!$B$15+Paramètres!$B$16,Paramètres!$B$18 + (Paramètres!$B$19-Paramètres!$B$18)*(B29-(Paramètres!$B$13+Paramètres!$B$14+Paramètres!$B$15))/Paramètres!$B$16,Paramètres!$B$19)))))</f>
        <v>0.4</v>
      </c>
      <c r="K29">
        <f t="shared" si="0"/>
        <v>1.1548</v>
      </c>
      <c r="L29" s="6">
        <f t="shared" si="3"/>
        <v>144.40384458008211</v>
      </c>
      <c r="M29" s="6">
        <f t="shared" si="4"/>
        <v>8.9361554199179238</v>
      </c>
      <c r="N29">
        <f t="shared" si="5"/>
        <v>1</v>
      </c>
      <c r="O29">
        <f t="shared" si="6"/>
        <v>1.1548</v>
      </c>
      <c r="P29" s="6">
        <f t="shared" si="1"/>
        <v>143.24904458008211</v>
      </c>
      <c r="Q29" t="str">
        <f t="shared" si="7"/>
        <v>Non</v>
      </c>
      <c r="R29" t="str">
        <f t="shared" si="8"/>
        <v>Non</v>
      </c>
    </row>
    <row r="30" spans="1:18" x14ac:dyDescent="0.25">
      <c r="A30" s="4">
        <f t="shared" si="2"/>
        <v>38850</v>
      </c>
      <c r="B30">
        <f>IF(B29+1 &gt;Paramètres!$B$6,"",B29+1)</f>
        <v>28</v>
      </c>
      <c r="C30" t="str">
        <f>IF(B30="","",IF(B30&lt;=Paramètres!$B$13,"Initiale",IF(B30&lt;=Paramètres!$B$13+Paramètres!$B$14,"Développement",IF(B30&lt;=Paramètres!$B$13+Paramètres!$B$14+Paramètres!$B$15,"Milieu",IF(B30&lt;=Paramètres!$B$13+Paramètres!$B$14+Paramètres!$B$15+Paramètres!$B$16,"Fin","Après récolte")))))</f>
        <v>Initiale</v>
      </c>
      <c r="D30" s="6">
        <f>IF(B30="","",IF(B30&lt;=Paramètres!$B$13+Paramètres!$B$14,Paramètres!$B$11 + (Paramètres!$B$12-Paramètres!$B$11)*MAX(0,B30)/(Paramètres!$B$13+Paramètres!$B$14),Paramètres!$B$12))</f>
        <v>0.92799999999999994</v>
      </c>
      <c r="E30" s="6">
        <f>IF(D30="","",(Paramètres!$B$7-Paramètres!$B$8)*Paramètres!$B$9*D30*1000)</f>
        <v>157.76000000000002</v>
      </c>
      <c r="F30">
        <f>IF(E30="","",Paramètres!$B$10*E30)</f>
        <v>86.768000000000015</v>
      </c>
      <c r="G30" s="5">
        <v>0</v>
      </c>
      <c r="H30" s="5">
        <v>2.8180000000000001</v>
      </c>
      <c r="I30" s="5">
        <v>0</v>
      </c>
      <c r="J30">
        <f>IF(B30="","",IF(B30&lt;=Paramètres!$B$13,Paramètres!$B$17,IF(B30&lt;=Paramètres!$B$13+Paramètres!$B$14,Paramètres!$B$17 + (Paramètres!$B$18-Paramètres!$B$17)*(B30-Paramètres!$B$13)/Paramètres!$B$14,IF(B30&lt;=Paramètres!$B$13+Paramètres!$B$14+Paramètres!$B$15,Paramètres!$B$18,IF(B30&lt;=Paramètres!$B$13+Paramètres!$B$14+Paramètres!$B$15+Paramètres!$B$16,Paramètres!$B$18 + (Paramètres!$B$19-Paramètres!$B$18)*(B30-(Paramètres!$B$13+Paramètres!$B$14+Paramètres!$B$15))/Paramètres!$B$16,Paramètres!$B$19)))))</f>
        <v>0.4</v>
      </c>
      <c r="K30">
        <f t="shared" si="0"/>
        <v>1.1272</v>
      </c>
      <c r="L30" s="6">
        <f t="shared" si="3"/>
        <v>147.37817446819977</v>
      </c>
      <c r="M30" s="6">
        <f t="shared" si="4"/>
        <v>10.381825531800246</v>
      </c>
      <c r="N30">
        <f t="shared" si="5"/>
        <v>1</v>
      </c>
      <c r="O30">
        <f t="shared" si="6"/>
        <v>1.1272</v>
      </c>
      <c r="P30" s="6">
        <f t="shared" si="1"/>
        <v>146.25097446819979</v>
      </c>
      <c r="Q30" t="str">
        <f t="shared" si="7"/>
        <v>Non</v>
      </c>
      <c r="R30" t="str">
        <f t="shared" si="8"/>
        <v>Non</v>
      </c>
    </row>
    <row r="31" spans="1:18" x14ac:dyDescent="0.25">
      <c r="A31" s="4">
        <f t="shared" si="2"/>
        <v>38851</v>
      </c>
      <c r="B31">
        <f>IF(B30+1 &gt;Paramètres!$B$6,"",B30+1)</f>
        <v>29</v>
      </c>
      <c r="C31" t="str">
        <f>IF(B31="","",IF(B31&lt;=Paramètres!$B$13,"Initiale",IF(B31&lt;=Paramètres!$B$13+Paramètres!$B$14,"Développement",IF(B31&lt;=Paramètres!$B$13+Paramètres!$B$14+Paramètres!$B$15,"Milieu",IF(B31&lt;=Paramètres!$B$13+Paramètres!$B$14+Paramètres!$B$15+Paramètres!$B$16,"Fin","Après récolte")))))</f>
        <v>Initiale</v>
      </c>
      <c r="D31" s="6">
        <f>IF(B31="","",IF(B31&lt;=Paramètres!$B$13+Paramètres!$B$14,Paramètres!$B$11 + (Paramètres!$B$12-Paramètres!$B$11)*MAX(0,B31)/(Paramètres!$B$13+Paramètres!$B$14),Paramètres!$B$12))</f>
        <v>0.95399999999999996</v>
      </c>
      <c r="E31" s="6">
        <f>IF(D31="","",(Paramètres!$B$7-Paramètres!$B$8)*Paramètres!$B$9*D31*1000)</f>
        <v>162.17999999999998</v>
      </c>
      <c r="F31">
        <f>IF(E31="","",Paramètres!$B$10*E31)</f>
        <v>89.198999999999998</v>
      </c>
      <c r="G31" s="5">
        <v>0</v>
      </c>
      <c r="H31" s="5">
        <v>4.0629999999999997</v>
      </c>
      <c r="I31" s="5">
        <v>0</v>
      </c>
      <c r="J31">
        <f>IF(B31="","",IF(B31&lt;=Paramètres!$B$13,Paramètres!$B$17,IF(B31&lt;=Paramètres!$B$13+Paramètres!$B$14,Paramètres!$B$17 + (Paramètres!$B$18-Paramètres!$B$17)*(B31-Paramètres!$B$13)/Paramètres!$B$14,IF(B31&lt;=Paramètres!$B$13+Paramètres!$B$14+Paramètres!$B$15,Paramètres!$B$18,IF(B31&lt;=Paramètres!$B$13+Paramètres!$B$14+Paramètres!$B$15+Paramètres!$B$16,Paramètres!$B$18 + (Paramètres!$B$19-Paramètres!$B$18)*(B31-(Paramètres!$B$13+Paramètres!$B$14+Paramètres!$B$15))/Paramètres!$B$16,Paramètres!$B$19)))))</f>
        <v>0.4</v>
      </c>
      <c r="K31">
        <f t="shared" si="0"/>
        <v>1.6252</v>
      </c>
      <c r="L31" s="6">
        <f t="shared" si="3"/>
        <v>150.34852332183465</v>
      </c>
      <c r="M31" s="6">
        <f t="shared" si="4"/>
        <v>11.83147667816533</v>
      </c>
      <c r="N31">
        <f t="shared" si="5"/>
        <v>1</v>
      </c>
      <c r="O31">
        <f t="shared" si="6"/>
        <v>1.6252</v>
      </c>
      <c r="P31" s="6">
        <f t="shared" si="1"/>
        <v>148.72332332183464</v>
      </c>
      <c r="Q31" t="str">
        <f t="shared" si="7"/>
        <v>Non</v>
      </c>
      <c r="R31" t="str">
        <f t="shared" si="8"/>
        <v>Non</v>
      </c>
    </row>
    <row r="32" spans="1:18" x14ac:dyDescent="0.25">
      <c r="A32" s="4">
        <f t="shared" si="2"/>
        <v>38852</v>
      </c>
      <c r="B32">
        <f>IF(B31+1 &gt;Paramètres!$B$6,"",B31+1)</f>
        <v>30</v>
      </c>
      <c r="C32" t="str">
        <f>IF(B32="","",IF(B32&lt;=Paramètres!$B$13,"Initiale",IF(B32&lt;=Paramètres!$B$13+Paramètres!$B$14,"Développement",IF(B32&lt;=Paramètres!$B$13+Paramètres!$B$14+Paramètres!$B$15,"Milieu",IF(B32&lt;=Paramètres!$B$13+Paramètres!$B$14+Paramètres!$B$15+Paramètres!$B$16,"Fin","Après récolte")))))</f>
        <v>Initiale</v>
      </c>
      <c r="D32" s="6">
        <f>IF(B32="","",IF(B32&lt;=Paramètres!$B$13+Paramètres!$B$14,Paramètres!$B$11 + (Paramètres!$B$12-Paramètres!$B$11)*MAX(0,B32)/(Paramètres!$B$13+Paramètres!$B$14),Paramètres!$B$12))</f>
        <v>0.98</v>
      </c>
      <c r="E32" s="6">
        <f>IF(D32="","",(Paramètres!$B$7-Paramètres!$B$8)*Paramètres!$B$9*D32*1000)</f>
        <v>166.6</v>
      </c>
      <c r="F32">
        <f>IF(E32="","",Paramètres!$B$10*E32)</f>
        <v>91.63000000000001</v>
      </c>
      <c r="G32" s="5">
        <v>0</v>
      </c>
      <c r="H32" s="5">
        <v>3.9990000000000001</v>
      </c>
      <c r="I32" s="5">
        <v>0</v>
      </c>
      <c r="J32">
        <f>IF(B32="","",IF(B32&lt;=Paramètres!$B$13,Paramètres!$B$17,IF(B32&lt;=Paramètres!$B$13+Paramètres!$B$14,Paramètres!$B$17 + (Paramètres!$B$18-Paramètres!$B$17)*(B32-Paramètres!$B$13)/Paramètres!$B$14,IF(B32&lt;=Paramètres!$B$13+Paramètres!$B$14+Paramètres!$B$15,Paramètres!$B$18,IF(B32&lt;=Paramètres!$B$13+Paramètres!$B$14+Paramètres!$B$15+Paramètres!$B$16,Paramètres!$B$18 + (Paramètres!$B$19-Paramètres!$B$18)*(B32-(Paramètres!$B$13+Paramètres!$B$14+Paramètres!$B$15))/Paramètres!$B$16,Paramètres!$B$19)))))</f>
        <v>0.4</v>
      </c>
      <c r="K32">
        <f t="shared" si="0"/>
        <v>1.5996000000000001</v>
      </c>
      <c r="L32" s="6">
        <f t="shared" si="3"/>
        <v>152.77657951299577</v>
      </c>
      <c r="M32" s="6">
        <f t="shared" si="4"/>
        <v>13.823420487004228</v>
      </c>
      <c r="N32">
        <f t="shared" si="5"/>
        <v>1</v>
      </c>
      <c r="O32">
        <f t="shared" si="6"/>
        <v>1.5996000000000001</v>
      </c>
      <c r="P32" s="6">
        <f t="shared" si="1"/>
        <v>151.17697951299576</v>
      </c>
      <c r="Q32" t="str">
        <f t="shared" si="7"/>
        <v>Non</v>
      </c>
      <c r="R32" t="str">
        <f t="shared" si="8"/>
        <v>Non</v>
      </c>
    </row>
    <row r="33" spans="1:18" x14ac:dyDescent="0.25">
      <c r="A33" s="4">
        <f t="shared" si="2"/>
        <v>38853</v>
      </c>
      <c r="B33">
        <f>IF(B32+1 &gt;Paramètres!$B$6,"",B32+1)</f>
        <v>31</v>
      </c>
      <c r="C33" t="str">
        <f>IF(B33="","",IF(B33&lt;=Paramètres!$B$13,"Initiale",IF(B33&lt;=Paramètres!$B$13+Paramètres!$B$14,"Développement",IF(B33&lt;=Paramètres!$B$13+Paramètres!$B$14+Paramètres!$B$15,"Milieu",IF(B33&lt;=Paramètres!$B$13+Paramètres!$B$14+Paramètres!$B$15+Paramètres!$B$16,"Fin","Après récolte")))))</f>
        <v>Développement</v>
      </c>
      <c r="D33" s="6">
        <f>IF(B33="","",IF(B33&lt;=Paramètres!$B$13+Paramètres!$B$14,Paramètres!$B$11 + (Paramètres!$B$12-Paramètres!$B$11)*MAX(0,B33)/(Paramètres!$B$13+Paramètres!$B$14),Paramètres!$B$12))</f>
        <v>1.006</v>
      </c>
      <c r="E33" s="6">
        <f>IF(D33="","",(Paramètres!$B$7-Paramètres!$B$8)*Paramètres!$B$9*D33*1000)</f>
        <v>171.02</v>
      </c>
      <c r="F33">
        <f>IF(E33="","",Paramètres!$B$10*E33)</f>
        <v>94.061000000000007</v>
      </c>
      <c r="G33" s="5">
        <v>0</v>
      </c>
      <c r="H33" s="5">
        <v>3.8839999999999999</v>
      </c>
      <c r="I33" s="5">
        <v>0</v>
      </c>
      <c r="J33">
        <f>IF(B33="","",IF(B33&lt;=Paramètres!$B$13,Paramètres!$B$17,IF(B33&lt;=Paramètres!$B$13+Paramètres!$B$14,Paramètres!$B$17 + (Paramètres!$B$18-Paramètres!$B$17)*(B33-Paramètres!$B$13)/Paramètres!$B$14,IF(B33&lt;=Paramètres!$B$13+Paramètres!$B$14+Paramètres!$B$15,Paramètres!$B$18,IF(B33&lt;=Paramètres!$B$13+Paramètres!$B$14+Paramètres!$B$15+Paramètres!$B$16,Paramètres!$B$18 + (Paramètres!$B$19-Paramètres!$B$18)*(B33-(Paramètres!$B$13+Paramètres!$B$14+Paramètres!$B$15))/Paramètres!$B$16,Paramètres!$B$19)))))</f>
        <v>0.4425</v>
      </c>
      <c r="K33">
        <f t="shared" si="0"/>
        <v>1.7186699999999999</v>
      </c>
      <c r="L33" s="6">
        <f t="shared" si="3"/>
        <v>155.18779733680995</v>
      </c>
      <c r="M33" s="6">
        <f t="shared" si="4"/>
        <v>15.83220266319006</v>
      </c>
      <c r="N33">
        <f t="shared" si="5"/>
        <v>1</v>
      </c>
      <c r="O33">
        <f t="shared" si="6"/>
        <v>1.7186699999999999</v>
      </c>
      <c r="P33" s="6">
        <f t="shared" si="1"/>
        <v>153.46912733680995</v>
      </c>
      <c r="Q33" t="str">
        <f t="shared" si="7"/>
        <v>Non</v>
      </c>
      <c r="R33" t="str">
        <f t="shared" si="8"/>
        <v>Non</v>
      </c>
    </row>
    <row r="34" spans="1:18" x14ac:dyDescent="0.25">
      <c r="A34" s="4">
        <f t="shared" si="2"/>
        <v>38854</v>
      </c>
      <c r="B34">
        <f>IF(B33+1 &gt;Paramètres!$B$6,"",B33+1)</f>
        <v>32</v>
      </c>
      <c r="C34" t="str">
        <f>IF(B34="","",IF(B34&lt;=Paramètres!$B$13,"Initiale",IF(B34&lt;=Paramètres!$B$13+Paramètres!$B$14,"Développement",IF(B34&lt;=Paramètres!$B$13+Paramètres!$B$14+Paramètres!$B$15,"Milieu",IF(B34&lt;=Paramètres!$B$13+Paramètres!$B$14+Paramètres!$B$15+Paramètres!$B$16,"Fin","Après récolte")))))</f>
        <v>Développement</v>
      </c>
      <c r="D34" s="6">
        <f>IF(B34="","",IF(B34&lt;=Paramètres!$B$13+Paramètres!$B$14,Paramètres!$B$11 + (Paramètres!$B$12-Paramètres!$B$11)*MAX(0,B34)/(Paramètres!$B$13+Paramètres!$B$14),Paramètres!$B$12))</f>
        <v>1.032</v>
      </c>
      <c r="E34" s="6">
        <f>IF(D34="","",(Paramètres!$B$7-Paramètres!$B$8)*Paramètres!$B$9*D34*1000)</f>
        <v>175.44000000000003</v>
      </c>
      <c r="F34">
        <f>IF(E34="","",Paramètres!$B$10*E34)</f>
        <v>96.492000000000019</v>
      </c>
      <c r="G34" s="5">
        <v>0</v>
      </c>
      <c r="H34" s="5">
        <v>4.1760000000000002</v>
      </c>
      <c r="I34" s="5">
        <v>0</v>
      </c>
      <c r="J34">
        <f>IF(B34="","",IF(B34&lt;=Paramètres!$B$13,Paramètres!$B$17,IF(B34&lt;=Paramètres!$B$13+Paramètres!$B$14,Paramètres!$B$17 + (Paramètres!$B$18-Paramètres!$B$17)*(B34-Paramètres!$B$13)/Paramètres!$B$14,IF(B34&lt;=Paramètres!$B$13+Paramètres!$B$14+Paramètres!$B$15,Paramètres!$B$18,IF(B34&lt;=Paramètres!$B$13+Paramètres!$B$14+Paramètres!$B$15+Paramètres!$B$16,Paramètres!$B$18 + (Paramètres!$B$19-Paramètres!$B$18)*(B34-(Paramètres!$B$13+Paramètres!$B$14+Paramètres!$B$15))/Paramètres!$B$16,Paramètres!$B$19)))))</f>
        <v>0.48499999999999999</v>
      </c>
      <c r="K34">
        <f t="shared" si="0"/>
        <v>2.02536</v>
      </c>
      <c r="L34" s="6">
        <f t="shared" si="3"/>
        <v>157.43552625406349</v>
      </c>
      <c r="M34" s="6">
        <f t="shared" si="4"/>
        <v>18.004473745936536</v>
      </c>
      <c r="N34">
        <f t="shared" si="5"/>
        <v>1</v>
      </c>
      <c r="O34">
        <f t="shared" si="6"/>
        <v>2.02536</v>
      </c>
      <c r="P34" s="6">
        <f t="shared" si="1"/>
        <v>155.41016625406348</v>
      </c>
      <c r="Q34" t="str">
        <f t="shared" si="7"/>
        <v>Non</v>
      </c>
      <c r="R34" t="str">
        <f t="shared" si="8"/>
        <v>Non</v>
      </c>
    </row>
    <row r="35" spans="1:18" x14ac:dyDescent="0.25">
      <c r="A35" s="4">
        <f t="shared" si="2"/>
        <v>38855</v>
      </c>
      <c r="B35">
        <f>IF(B34+1 &gt;Paramètres!$B$6,"",B34+1)</f>
        <v>33</v>
      </c>
      <c r="C35" t="str">
        <f>IF(B35="","",IF(B35&lt;=Paramètres!$B$13,"Initiale",IF(B35&lt;=Paramètres!$B$13+Paramètres!$B$14,"Développement",IF(B35&lt;=Paramètres!$B$13+Paramètres!$B$14+Paramètres!$B$15,"Milieu",IF(B35&lt;=Paramètres!$B$13+Paramètres!$B$14+Paramètres!$B$15+Paramètres!$B$16,"Fin","Après récolte")))))</f>
        <v>Développement</v>
      </c>
      <c r="D35" s="6">
        <f>IF(B35="","",IF(B35&lt;=Paramètres!$B$13+Paramètres!$B$14,Paramètres!$B$11 + (Paramètres!$B$12-Paramètres!$B$11)*MAX(0,B35)/(Paramètres!$B$13+Paramètres!$B$14),Paramètres!$B$12))</f>
        <v>1.0580000000000001</v>
      </c>
      <c r="E35" s="6">
        <f>IF(D35="","",(Paramètres!$B$7-Paramètres!$B$8)*Paramètres!$B$9*D35*1000)</f>
        <v>179.86</v>
      </c>
      <c r="F35">
        <f>IF(E35="","",Paramètres!$B$10*E35)</f>
        <v>98.923000000000016</v>
      </c>
      <c r="G35" s="5">
        <v>0</v>
      </c>
      <c r="H35" s="5">
        <v>3.9729999999999999</v>
      </c>
      <c r="I35" s="5">
        <v>0</v>
      </c>
      <c r="J35">
        <f>IF(B35="","",IF(B35&lt;=Paramètres!$B$13,Paramètres!$B$17,IF(B35&lt;=Paramètres!$B$13+Paramètres!$B$14,Paramètres!$B$17 + (Paramètres!$B$18-Paramètres!$B$17)*(B35-Paramètres!$B$13)/Paramètres!$B$14,IF(B35&lt;=Paramètres!$B$13+Paramètres!$B$14+Paramètres!$B$15,Paramètres!$B$18,IF(B35&lt;=Paramètres!$B$13+Paramètres!$B$14+Paramètres!$B$15+Paramètres!$B$16,Paramètres!$B$18 + (Paramètres!$B$19-Paramètres!$B$18)*(B35-(Paramètres!$B$13+Paramètres!$B$14+Paramètres!$B$15))/Paramètres!$B$16,Paramètres!$B$19)))))</f>
        <v>0.52750000000000008</v>
      </c>
      <c r="K35">
        <f t="shared" si="0"/>
        <v>2.0957575000000004</v>
      </c>
      <c r="L35" s="6">
        <f t="shared" si="3"/>
        <v>159.3255386596891</v>
      </c>
      <c r="M35" s="6">
        <f t="shared" si="4"/>
        <v>20.534461340310912</v>
      </c>
      <c r="N35">
        <f t="shared" si="5"/>
        <v>1</v>
      </c>
      <c r="O35">
        <f t="shared" si="6"/>
        <v>2.0957575000000004</v>
      </c>
      <c r="P35" s="6">
        <f t="shared" si="1"/>
        <v>157.22978115968911</v>
      </c>
      <c r="Q35" t="str">
        <f t="shared" si="7"/>
        <v>Non</v>
      </c>
      <c r="R35" t="str">
        <f t="shared" si="8"/>
        <v>Non</v>
      </c>
    </row>
    <row r="36" spans="1:18" x14ac:dyDescent="0.25">
      <c r="A36" s="4">
        <f t="shared" si="2"/>
        <v>38856</v>
      </c>
      <c r="B36">
        <f>IF(B35+1 &gt;Paramètres!$B$6,"",B35+1)</f>
        <v>34</v>
      </c>
      <c r="C36" t="str">
        <f>IF(B36="","",IF(B36&lt;=Paramètres!$B$13,"Initiale",IF(B36&lt;=Paramètres!$B$13+Paramètres!$B$14,"Développement",IF(B36&lt;=Paramètres!$B$13+Paramètres!$B$14+Paramètres!$B$15,"Milieu",IF(B36&lt;=Paramètres!$B$13+Paramètres!$B$14+Paramètres!$B$15+Paramètres!$B$16,"Fin","Après récolte")))))</f>
        <v>Développement</v>
      </c>
      <c r="D36" s="6">
        <f>IF(B36="","",IF(B36&lt;=Paramètres!$B$13+Paramètres!$B$14,Paramètres!$B$11 + (Paramètres!$B$12-Paramètres!$B$11)*MAX(0,B36)/(Paramètres!$B$13+Paramètres!$B$14),Paramètres!$B$12))</f>
        <v>1.0840000000000001</v>
      </c>
      <c r="E36" s="6">
        <f>IF(D36="","",(Paramètres!$B$7-Paramètres!$B$8)*Paramètres!$B$9*D36*1000)</f>
        <v>184.28000000000003</v>
      </c>
      <c r="F36">
        <f>IF(E36="","",Paramètres!$B$10*E36)</f>
        <v>101.35400000000003</v>
      </c>
      <c r="G36" s="5">
        <v>0</v>
      </c>
      <c r="H36" s="5">
        <v>4.2649999999999997</v>
      </c>
      <c r="I36" s="5">
        <v>0</v>
      </c>
      <c r="J36">
        <f>IF(B36="","",IF(B36&lt;=Paramètres!$B$13,Paramètres!$B$17,IF(B36&lt;=Paramètres!$B$13+Paramètres!$B$14,Paramètres!$B$17 + (Paramètres!$B$18-Paramètres!$B$17)*(B36-Paramètres!$B$13)/Paramètres!$B$14,IF(B36&lt;=Paramètres!$B$13+Paramètres!$B$14+Paramètres!$B$15,Paramètres!$B$18,IF(B36&lt;=Paramètres!$B$13+Paramètres!$B$14+Paramètres!$B$15+Paramètres!$B$16,Paramètres!$B$18 + (Paramètres!$B$19-Paramètres!$B$18)*(B36-(Paramètres!$B$13+Paramètres!$B$14+Paramètres!$B$15))/Paramètres!$B$16,Paramètres!$B$19)))))</f>
        <v>0.57000000000000006</v>
      </c>
      <c r="K36">
        <f t="shared" si="0"/>
        <v>2.4310499999999999</v>
      </c>
      <c r="L36" s="6">
        <f t="shared" si="3"/>
        <v>161.09365101805577</v>
      </c>
      <c r="M36" s="6">
        <f t="shared" si="4"/>
        <v>23.186348981944263</v>
      </c>
      <c r="N36">
        <f t="shared" si="5"/>
        <v>1</v>
      </c>
      <c r="O36">
        <f t="shared" si="6"/>
        <v>2.4310499999999999</v>
      </c>
      <c r="P36" s="6">
        <f t="shared" si="1"/>
        <v>158.66260101805577</v>
      </c>
      <c r="Q36" t="str">
        <f t="shared" si="7"/>
        <v>Non</v>
      </c>
      <c r="R36" t="str">
        <f t="shared" si="8"/>
        <v>Non</v>
      </c>
    </row>
    <row r="37" spans="1:18" x14ac:dyDescent="0.25">
      <c r="A37" s="4">
        <f t="shared" si="2"/>
        <v>38857</v>
      </c>
      <c r="B37">
        <f>IF(B36+1 &gt;Paramètres!$B$6,"",B36+1)</f>
        <v>35</v>
      </c>
      <c r="C37" t="str">
        <f>IF(B37="","",IF(B37&lt;=Paramètres!$B$13,"Initiale",IF(B37&lt;=Paramètres!$B$13+Paramètres!$B$14,"Développement",IF(B37&lt;=Paramètres!$B$13+Paramètres!$B$14+Paramètres!$B$15,"Milieu",IF(B37&lt;=Paramètres!$B$13+Paramètres!$B$14+Paramètres!$B$15+Paramètres!$B$16,"Fin","Après récolte")))))</f>
        <v>Développement</v>
      </c>
      <c r="D37" s="6">
        <f>IF(B37="","",IF(B37&lt;=Paramètres!$B$13+Paramètres!$B$14,Paramètres!$B$11 + (Paramètres!$B$12-Paramètres!$B$11)*MAX(0,B37)/(Paramètres!$B$13+Paramètres!$B$14),Paramètres!$B$12))</f>
        <v>1.1100000000000001</v>
      </c>
      <c r="E37" s="6">
        <f>IF(D37="","",(Paramètres!$B$7-Paramètres!$B$8)*Paramètres!$B$9*D37*1000)</f>
        <v>188.70000000000005</v>
      </c>
      <c r="F37">
        <f>IF(E37="","",Paramètres!$B$10*E37)</f>
        <v>103.78500000000004</v>
      </c>
      <c r="G37" s="5">
        <v>0</v>
      </c>
      <c r="H37" s="5">
        <v>3.4180000000000001</v>
      </c>
      <c r="I37" s="5">
        <v>0</v>
      </c>
      <c r="J37">
        <f>IF(B37="","",IF(B37&lt;=Paramètres!$B$13,Paramètres!$B$17,IF(B37&lt;=Paramètres!$B$13+Paramètres!$B$14,Paramètres!$B$17 + (Paramètres!$B$18-Paramètres!$B$17)*(B37-Paramètres!$B$13)/Paramètres!$B$14,IF(B37&lt;=Paramètres!$B$13+Paramètres!$B$14+Paramètres!$B$15,Paramètres!$B$18,IF(B37&lt;=Paramètres!$B$13+Paramètres!$B$14+Paramètres!$B$15+Paramètres!$B$16,Paramètres!$B$18 + (Paramètres!$B$19-Paramètres!$B$18)*(B37-(Paramètres!$B$13+Paramètres!$B$14+Paramètres!$B$15))/Paramètres!$B$16,Paramètres!$B$19)))))</f>
        <v>0.61250000000000004</v>
      </c>
      <c r="K37">
        <f t="shared" si="0"/>
        <v>2.0935250000000001</v>
      </c>
      <c r="L37" s="6">
        <f t="shared" si="3"/>
        <v>162.46816155907925</v>
      </c>
      <c r="M37" s="6">
        <f t="shared" si="4"/>
        <v>26.231838440920797</v>
      </c>
      <c r="N37">
        <f t="shared" si="5"/>
        <v>1</v>
      </c>
      <c r="O37">
        <f t="shared" si="6"/>
        <v>2.0935250000000001</v>
      </c>
      <c r="P37" s="6">
        <f t="shared" si="1"/>
        <v>160.37463655907925</v>
      </c>
      <c r="Q37" t="str">
        <f t="shared" si="7"/>
        <v>Non</v>
      </c>
      <c r="R37" t="str">
        <f t="shared" si="8"/>
        <v>Non</v>
      </c>
    </row>
    <row r="38" spans="1:18" x14ac:dyDescent="0.25">
      <c r="A38" s="4">
        <f t="shared" si="2"/>
        <v>38858</v>
      </c>
      <c r="B38">
        <f>IF(B37+1 &gt;Paramètres!$B$6,"",B37+1)</f>
        <v>36</v>
      </c>
      <c r="C38" t="str">
        <f>IF(B38="","",IF(B38&lt;=Paramètres!$B$13,"Initiale",IF(B38&lt;=Paramètres!$B$13+Paramètres!$B$14,"Développement",IF(B38&lt;=Paramètres!$B$13+Paramètres!$B$14+Paramètres!$B$15,"Milieu",IF(B38&lt;=Paramètres!$B$13+Paramètres!$B$14+Paramètres!$B$15+Paramètres!$B$16,"Fin","Après récolte")))))</f>
        <v>Développement</v>
      </c>
      <c r="D38" s="6">
        <f>IF(B38="","",IF(B38&lt;=Paramètres!$B$13+Paramètres!$B$14,Paramètres!$B$11 + (Paramètres!$B$12-Paramètres!$B$11)*MAX(0,B38)/(Paramètres!$B$13+Paramètres!$B$14),Paramètres!$B$12))</f>
        <v>1.1360000000000001</v>
      </c>
      <c r="E38" s="6">
        <f>IF(D38="","",(Paramètres!$B$7-Paramètres!$B$8)*Paramètres!$B$9*D38*1000)</f>
        <v>193.12000000000003</v>
      </c>
      <c r="F38">
        <f>IF(E38="","",Paramètres!$B$10*E38)</f>
        <v>106.21600000000002</v>
      </c>
      <c r="G38" s="5">
        <v>0</v>
      </c>
      <c r="H38" s="5">
        <v>4.1079999999999997</v>
      </c>
      <c r="I38" s="5">
        <v>0</v>
      </c>
      <c r="J38">
        <f>IF(B38="","",IF(B38&lt;=Paramètres!$B$13,Paramètres!$B$17,IF(B38&lt;=Paramètres!$B$13+Paramètres!$B$14,Paramètres!$B$17 + (Paramètres!$B$18-Paramètres!$B$17)*(B38-Paramètres!$B$13)/Paramètres!$B$14,IF(B38&lt;=Paramètres!$B$13+Paramètres!$B$14+Paramètres!$B$15,Paramètres!$B$18,IF(B38&lt;=Paramètres!$B$13+Paramètres!$B$14+Paramètres!$B$15+Paramètres!$B$16,Paramètres!$B$18 + (Paramètres!$B$19-Paramètres!$B$18)*(B38-(Paramètres!$B$13+Paramètres!$B$14+Paramètres!$B$15))/Paramètres!$B$16,Paramètres!$B$19)))))</f>
        <v>0.65500000000000003</v>
      </c>
      <c r="K38">
        <f t="shared" si="0"/>
        <v>2.6907399999999999</v>
      </c>
      <c r="L38" s="6">
        <f t="shared" si="3"/>
        <v>164.13115957758021</v>
      </c>
      <c r="M38" s="6">
        <f t="shared" si="4"/>
        <v>28.988840422419827</v>
      </c>
      <c r="N38">
        <f t="shared" si="5"/>
        <v>1</v>
      </c>
      <c r="O38">
        <f t="shared" si="6"/>
        <v>2.6907399999999999</v>
      </c>
      <c r="P38" s="6">
        <f t="shared" si="1"/>
        <v>161.4404195775802</v>
      </c>
      <c r="Q38" t="str">
        <f t="shared" si="7"/>
        <v>Non</v>
      </c>
      <c r="R38" t="str">
        <f t="shared" si="8"/>
        <v>Non</v>
      </c>
    </row>
    <row r="39" spans="1:18" x14ac:dyDescent="0.25">
      <c r="A39" s="4">
        <f t="shared" si="2"/>
        <v>38859</v>
      </c>
      <c r="B39">
        <f>IF(B38+1 &gt;Paramètres!$B$6,"",B38+1)</f>
        <v>37</v>
      </c>
      <c r="C39" t="str">
        <f>IF(B39="","",IF(B39&lt;=Paramètres!$B$13,"Initiale",IF(B39&lt;=Paramètres!$B$13+Paramètres!$B$14,"Développement",IF(B39&lt;=Paramètres!$B$13+Paramètres!$B$14+Paramètres!$B$15,"Milieu",IF(B39&lt;=Paramètres!$B$13+Paramètres!$B$14+Paramètres!$B$15+Paramètres!$B$16,"Fin","Après récolte")))))</f>
        <v>Développement</v>
      </c>
      <c r="D39" s="6">
        <f>IF(B39="","",IF(B39&lt;=Paramètres!$B$13+Paramètres!$B$14,Paramètres!$B$11 + (Paramètres!$B$12-Paramètres!$B$11)*MAX(0,B39)/(Paramètres!$B$13+Paramètres!$B$14),Paramètres!$B$12))</f>
        <v>1.1620000000000001</v>
      </c>
      <c r="E39" s="6">
        <f>IF(D39="","",(Paramètres!$B$7-Paramètres!$B$8)*Paramètres!$B$9*D39*1000)</f>
        <v>197.54000000000005</v>
      </c>
      <c r="F39">
        <f>IF(E39="","",Paramètres!$B$10*E39)</f>
        <v>108.64700000000003</v>
      </c>
      <c r="G39" s="5">
        <v>16.638000000000002</v>
      </c>
      <c r="H39" s="5">
        <v>3.6360000000000001</v>
      </c>
      <c r="I39" s="5">
        <v>0</v>
      </c>
      <c r="J39">
        <f>IF(B39="","",IF(B39&lt;=Paramètres!$B$13,Paramètres!$B$17,IF(B39&lt;=Paramètres!$B$13+Paramètres!$B$14,Paramètres!$B$17 + (Paramètres!$B$18-Paramètres!$B$17)*(B39-Paramètres!$B$13)/Paramètres!$B$14,IF(B39&lt;=Paramètres!$B$13+Paramètres!$B$14+Paramètres!$B$15,Paramètres!$B$18,IF(B39&lt;=Paramètres!$B$13+Paramètres!$B$14+Paramètres!$B$15+Paramètres!$B$16,Paramètres!$B$18 + (Paramètres!$B$19-Paramètres!$B$18)*(B39-(Paramètres!$B$13+Paramètres!$B$14+Paramètres!$B$15))/Paramètres!$B$16,Paramètres!$B$19)))))</f>
        <v>0.69750000000000001</v>
      </c>
      <c r="K39">
        <f t="shared" si="0"/>
        <v>2.5361100000000003</v>
      </c>
      <c r="L39" s="6">
        <f t="shared" si="3"/>
        <v>165.135358758053</v>
      </c>
      <c r="M39" s="6">
        <f t="shared" si="4"/>
        <v>32.404641241947047</v>
      </c>
      <c r="N39">
        <f t="shared" si="5"/>
        <v>1</v>
      </c>
      <c r="O39">
        <f t="shared" si="6"/>
        <v>2.5361100000000003</v>
      </c>
      <c r="P39" s="6">
        <f t="shared" si="1"/>
        <v>179.237248758053</v>
      </c>
      <c r="Q39" t="str">
        <f t="shared" si="7"/>
        <v>Non</v>
      </c>
      <c r="R39" t="str">
        <f t="shared" si="8"/>
        <v>Non</v>
      </c>
    </row>
    <row r="40" spans="1:18" x14ac:dyDescent="0.25">
      <c r="A40" s="4">
        <f t="shared" si="2"/>
        <v>38860</v>
      </c>
      <c r="B40">
        <f>IF(B39+1 &gt;Paramètres!$B$6,"",B39+1)</f>
        <v>38</v>
      </c>
      <c r="C40" t="str">
        <f>IF(B40="","",IF(B40&lt;=Paramètres!$B$13,"Initiale",IF(B40&lt;=Paramètres!$B$13+Paramètres!$B$14,"Développement",IF(B40&lt;=Paramètres!$B$13+Paramètres!$B$14+Paramètres!$B$15,"Milieu",IF(B40&lt;=Paramètres!$B$13+Paramètres!$B$14+Paramètres!$B$15+Paramètres!$B$16,"Fin","Après récolte")))))</f>
        <v>Développement</v>
      </c>
      <c r="D40" s="6">
        <f>IF(B40="","",IF(B40&lt;=Paramètres!$B$13+Paramètres!$B$14,Paramètres!$B$11 + (Paramètres!$B$12-Paramètres!$B$11)*MAX(0,B40)/(Paramètres!$B$13+Paramètres!$B$14),Paramètres!$B$12))</f>
        <v>1.1879999999999999</v>
      </c>
      <c r="E40" s="6">
        <f>IF(D40="","",(Paramètres!$B$7-Paramètres!$B$8)*Paramètres!$B$9*D40*1000)</f>
        <v>201.96</v>
      </c>
      <c r="F40">
        <f>IF(E40="","",Paramètres!$B$10*E40)</f>
        <v>111.07800000000002</v>
      </c>
      <c r="G40" s="5">
        <v>10.041</v>
      </c>
      <c r="H40" s="5">
        <v>2.6480000000000001</v>
      </c>
      <c r="I40" s="5">
        <v>0</v>
      </c>
      <c r="J40">
        <f>IF(B40="","",IF(B40&lt;=Paramètres!$B$13,Paramètres!$B$17,IF(B40&lt;=Paramètres!$B$13+Paramètres!$B$14,Paramètres!$B$17 + (Paramètres!$B$18-Paramètres!$B$17)*(B40-Paramètres!$B$13)/Paramètres!$B$14,IF(B40&lt;=Paramètres!$B$13+Paramètres!$B$14+Paramètres!$B$15,Paramètres!$B$18,IF(B40&lt;=Paramètres!$B$13+Paramètres!$B$14+Paramètres!$B$15+Paramètres!$B$16,Paramètres!$B$18 + (Paramètres!$B$19-Paramètres!$B$18)*(B40-(Paramètres!$B$13+Paramètres!$B$14+Paramètres!$B$15))/Paramètres!$B$16,Paramètres!$B$19)))))</f>
        <v>0.74</v>
      </c>
      <c r="K40">
        <f t="shared" si="0"/>
        <v>1.9595200000000002</v>
      </c>
      <c r="L40" s="6">
        <f t="shared" si="3"/>
        <v>183.2477207612452</v>
      </c>
      <c r="M40" s="6">
        <f t="shared" si="4"/>
        <v>18.712279238754803</v>
      </c>
      <c r="N40">
        <f t="shared" si="5"/>
        <v>1</v>
      </c>
      <c r="O40">
        <f t="shared" si="6"/>
        <v>1.9595200000000002</v>
      </c>
      <c r="P40" s="6">
        <f t="shared" si="1"/>
        <v>191.3292007612452</v>
      </c>
      <c r="Q40" t="str">
        <f t="shared" si="7"/>
        <v>Non</v>
      </c>
      <c r="R40" t="str">
        <f t="shared" si="8"/>
        <v>Non</v>
      </c>
    </row>
    <row r="41" spans="1:18" x14ac:dyDescent="0.25">
      <c r="A41" s="4">
        <f t="shared" si="2"/>
        <v>38861</v>
      </c>
      <c r="B41">
        <f>IF(B40+1 &gt;Paramètres!$B$6,"",B40+1)</f>
        <v>39</v>
      </c>
      <c r="C41" t="str">
        <f>IF(B41="","",IF(B41&lt;=Paramètres!$B$13,"Initiale",IF(B41&lt;=Paramètres!$B$13+Paramètres!$B$14,"Développement",IF(B41&lt;=Paramètres!$B$13+Paramètres!$B$14+Paramètres!$B$15,"Milieu",IF(B41&lt;=Paramètres!$B$13+Paramètres!$B$14+Paramètres!$B$15+Paramètres!$B$16,"Fin","Après récolte")))))</f>
        <v>Développement</v>
      </c>
      <c r="D41" s="6">
        <f>IF(B41="","",IF(B41&lt;=Paramètres!$B$13+Paramètres!$B$14,Paramètres!$B$11 + (Paramètres!$B$12-Paramètres!$B$11)*MAX(0,B41)/(Paramètres!$B$13+Paramètres!$B$14),Paramètres!$B$12))</f>
        <v>1.214</v>
      </c>
      <c r="E41" s="6">
        <f>IF(D41="","",(Paramètres!$B$7-Paramètres!$B$8)*Paramètres!$B$9*D41*1000)</f>
        <v>206.38</v>
      </c>
      <c r="F41">
        <f>IF(E41="","",Paramètres!$B$10*E41)</f>
        <v>113.509</v>
      </c>
      <c r="G41" s="5">
        <v>11.393000000000001</v>
      </c>
      <c r="H41" s="5">
        <v>2.601</v>
      </c>
      <c r="I41" s="5">
        <v>0</v>
      </c>
      <c r="J41">
        <f>IF(B41="","",IF(B41&lt;=Paramètres!$B$13,Paramètres!$B$17,IF(B41&lt;=Paramètres!$B$13+Paramètres!$B$14,Paramètres!$B$17 + (Paramètres!$B$18-Paramètres!$B$17)*(B41-Paramètres!$B$13)/Paramètres!$B$14,IF(B41&lt;=Paramètres!$B$13+Paramètres!$B$14+Paramètres!$B$15,Paramètres!$B$18,IF(B41&lt;=Paramètres!$B$13+Paramètres!$B$14+Paramètres!$B$15+Paramètres!$B$16,Paramètres!$B$18 + (Paramètres!$B$19-Paramètres!$B$18)*(B41-(Paramètres!$B$13+Paramètres!$B$14+Paramètres!$B$15))/Paramètres!$B$16,Paramètres!$B$19)))))</f>
        <v>0.78249999999999997</v>
      </c>
      <c r="K41">
        <f t="shared" si="0"/>
        <v>2.0352825000000001</v>
      </c>
      <c r="L41" s="6">
        <f t="shared" si="3"/>
        <v>195.51654017184484</v>
      </c>
      <c r="M41" s="6">
        <f t="shared" si="4"/>
        <v>10.863459828155158</v>
      </c>
      <c r="N41">
        <f t="shared" si="5"/>
        <v>1</v>
      </c>
      <c r="O41">
        <f t="shared" si="6"/>
        <v>2.0352825000000001</v>
      </c>
      <c r="P41" s="6">
        <f t="shared" si="1"/>
        <v>204.87425767184484</v>
      </c>
      <c r="Q41" t="str">
        <f t="shared" si="7"/>
        <v>Non</v>
      </c>
      <c r="R41" t="str">
        <f t="shared" si="8"/>
        <v>Non</v>
      </c>
    </row>
    <row r="42" spans="1:18" x14ac:dyDescent="0.25">
      <c r="A42" s="4">
        <f t="shared" si="2"/>
        <v>38862</v>
      </c>
      <c r="B42">
        <f>IF(B41+1 &gt;Paramètres!$B$6,"",B41+1)</f>
        <v>40</v>
      </c>
      <c r="C42" t="str">
        <f>IF(B42="","",IF(B42&lt;=Paramètres!$B$13,"Initiale",IF(B42&lt;=Paramètres!$B$13+Paramètres!$B$14,"Développement",IF(B42&lt;=Paramètres!$B$13+Paramètres!$B$14+Paramètres!$B$15,"Milieu",IF(B42&lt;=Paramètres!$B$13+Paramètres!$B$14+Paramètres!$B$15+Paramètres!$B$16,"Fin","Après récolte")))))</f>
        <v>Développement</v>
      </c>
      <c r="D42" s="6">
        <f>IF(B42="","",IF(B42&lt;=Paramètres!$B$13+Paramètres!$B$14,Paramètres!$B$11 + (Paramètres!$B$12-Paramètres!$B$11)*MAX(0,B42)/(Paramètres!$B$13+Paramètres!$B$14),Paramètres!$B$12))</f>
        <v>1.24</v>
      </c>
      <c r="E42" s="6">
        <f>IF(D42="","",(Paramètres!$B$7-Paramètres!$B$8)*Paramètres!$B$9*D42*1000)</f>
        <v>210.8</v>
      </c>
      <c r="F42">
        <f>IF(E42="","",Paramètres!$B$10*E42)</f>
        <v>115.94000000000001</v>
      </c>
      <c r="G42" s="5">
        <v>1.276</v>
      </c>
      <c r="H42" s="5">
        <v>2.3380000000000001</v>
      </c>
      <c r="I42" s="5">
        <v>0</v>
      </c>
      <c r="J42">
        <f>IF(B42="","",IF(B42&lt;=Paramètres!$B$13,Paramètres!$B$17,IF(B42&lt;=Paramètres!$B$13+Paramètres!$B$14,Paramètres!$B$17 + (Paramètres!$B$18-Paramètres!$B$17)*(B42-Paramètres!$B$13)/Paramètres!$B$14,IF(B42&lt;=Paramètres!$B$13+Paramètres!$B$14+Paramètres!$B$15,Paramètres!$B$18,IF(B42&lt;=Paramètres!$B$13+Paramètres!$B$14+Paramètres!$B$15+Paramètres!$B$16,Paramètres!$B$18 + (Paramètres!$B$19-Paramètres!$B$18)*(B42-(Paramètres!$B$13+Paramètres!$B$14+Paramètres!$B$15))/Paramètres!$B$16,Paramètres!$B$19)))))</f>
        <v>0.82499999999999996</v>
      </c>
      <c r="K42">
        <f t="shared" si="0"/>
        <v>1.92885</v>
      </c>
      <c r="L42" s="6">
        <f t="shared" si="3"/>
        <v>209.26200948359772</v>
      </c>
      <c r="M42" s="6">
        <f t="shared" si="4"/>
        <v>1.5379905164022887</v>
      </c>
      <c r="N42">
        <f t="shared" si="5"/>
        <v>1</v>
      </c>
      <c r="O42">
        <f t="shared" si="6"/>
        <v>1.92885</v>
      </c>
      <c r="P42" s="6">
        <f t="shared" si="1"/>
        <v>208.60915948359772</v>
      </c>
      <c r="Q42" t="str">
        <f t="shared" si="7"/>
        <v>Non</v>
      </c>
      <c r="R42" t="str">
        <f t="shared" si="8"/>
        <v>Non</v>
      </c>
    </row>
    <row r="43" spans="1:18" x14ac:dyDescent="0.25">
      <c r="A43" s="4">
        <f t="shared" si="2"/>
        <v>38863</v>
      </c>
      <c r="B43">
        <f>IF(B42+1 &gt;Paramètres!$B$6,"",B42+1)</f>
        <v>41</v>
      </c>
      <c r="C43" t="str">
        <f>IF(B43="","",IF(B43&lt;=Paramètres!$B$13,"Initiale",IF(B43&lt;=Paramètres!$B$13+Paramètres!$B$14,"Développement",IF(B43&lt;=Paramètres!$B$13+Paramètres!$B$14+Paramètres!$B$15,"Milieu",IF(B43&lt;=Paramètres!$B$13+Paramètres!$B$14+Paramètres!$B$15+Paramètres!$B$16,"Fin","Après récolte")))))</f>
        <v>Développement</v>
      </c>
      <c r="D43" s="6">
        <f>IF(B43="","",IF(B43&lt;=Paramètres!$B$13+Paramètres!$B$14,Paramètres!$B$11 + (Paramètres!$B$12-Paramètres!$B$11)*MAX(0,B43)/(Paramètres!$B$13+Paramètres!$B$14),Paramètres!$B$12))</f>
        <v>1.266</v>
      </c>
      <c r="E43" s="6">
        <f>IF(D43="","",(Paramètres!$B$7-Paramètres!$B$8)*Paramètres!$B$9*D43*1000)</f>
        <v>215.22000000000003</v>
      </c>
      <c r="F43">
        <f>IF(E43="","",Paramètres!$B$10*E43)</f>
        <v>118.37100000000002</v>
      </c>
      <c r="G43" s="5">
        <v>0</v>
      </c>
      <c r="H43" s="5">
        <v>3.746</v>
      </c>
      <c r="I43" s="5">
        <v>0</v>
      </c>
      <c r="J43">
        <f>IF(B43="","",IF(B43&lt;=Paramètres!$B$13,Paramètres!$B$17,IF(B43&lt;=Paramètres!$B$13+Paramètres!$B$14,Paramètres!$B$17 + (Paramètres!$B$18-Paramètres!$B$17)*(B43-Paramètres!$B$13)/Paramètres!$B$14,IF(B43&lt;=Paramètres!$B$13+Paramètres!$B$14+Paramètres!$B$15,Paramètres!$B$18,IF(B43&lt;=Paramètres!$B$13+Paramètres!$B$14+Paramètres!$B$15+Paramètres!$B$16,Paramètres!$B$18 + (Paramètres!$B$19-Paramètres!$B$18)*(B43-(Paramètres!$B$13+Paramètres!$B$14+Paramètres!$B$15))/Paramètres!$B$16,Paramètres!$B$19)))))</f>
        <v>0.86749999999999994</v>
      </c>
      <c r="K43">
        <f t="shared" si="0"/>
        <v>3.2496549999999997</v>
      </c>
      <c r="L43" s="6">
        <f t="shared" si="3"/>
        <v>212.98322250502801</v>
      </c>
      <c r="M43" s="6">
        <f t="shared" si="4"/>
        <v>2.2367774949720172</v>
      </c>
      <c r="N43">
        <f t="shared" si="5"/>
        <v>1</v>
      </c>
      <c r="O43">
        <f t="shared" si="6"/>
        <v>3.2496549999999997</v>
      </c>
      <c r="P43" s="6">
        <f t="shared" si="1"/>
        <v>209.73356750502802</v>
      </c>
      <c r="Q43" t="str">
        <f t="shared" si="7"/>
        <v>Non</v>
      </c>
      <c r="R43" t="str">
        <f t="shared" si="8"/>
        <v>Non</v>
      </c>
    </row>
    <row r="44" spans="1:18" x14ac:dyDescent="0.25">
      <c r="A44" s="4">
        <f t="shared" si="2"/>
        <v>38864</v>
      </c>
      <c r="B44">
        <f>IF(B43+1 &gt;Paramètres!$B$6,"",B43+1)</f>
        <v>42</v>
      </c>
      <c r="C44" t="str">
        <f>IF(B44="","",IF(B44&lt;=Paramètres!$B$13,"Initiale",IF(B44&lt;=Paramètres!$B$13+Paramètres!$B$14,"Développement",IF(B44&lt;=Paramètres!$B$13+Paramètres!$B$14+Paramètres!$B$15,"Milieu",IF(B44&lt;=Paramètres!$B$13+Paramètres!$B$14+Paramètres!$B$15+Paramètres!$B$16,"Fin","Après récolte")))))</f>
        <v>Développement</v>
      </c>
      <c r="D44" s="6">
        <f>IF(B44="","",IF(B44&lt;=Paramètres!$B$13+Paramètres!$B$14,Paramètres!$B$11 + (Paramètres!$B$12-Paramètres!$B$11)*MAX(0,B44)/(Paramètres!$B$13+Paramètres!$B$14),Paramètres!$B$12))</f>
        <v>1.292</v>
      </c>
      <c r="E44" s="6">
        <f>IF(D44="","",(Paramètres!$B$7-Paramètres!$B$8)*Paramètres!$B$9*D44*1000)</f>
        <v>219.64000000000004</v>
      </c>
      <c r="F44">
        <f>IF(E44="","",Paramètres!$B$10*E44)</f>
        <v>120.80200000000004</v>
      </c>
      <c r="G44" s="5">
        <v>0.28599999999999998</v>
      </c>
      <c r="H44" s="5">
        <v>3.9319999999999999</v>
      </c>
      <c r="I44" s="5">
        <v>0</v>
      </c>
      <c r="J44">
        <f>IF(B44="","",IF(B44&lt;=Paramètres!$B$13,Paramètres!$B$17,IF(B44&lt;=Paramètres!$B$13+Paramètres!$B$14,Paramètres!$B$17 + (Paramètres!$B$18-Paramètres!$B$17)*(B44-Paramètres!$B$13)/Paramètres!$B$14,IF(B44&lt;=Paramètres!$B$13+Paramètres!$B$14+Paramètres!$B$15,Paramètres!$B$18,IF(B44&lt;=Paramètres!$B$13+Paramètres!$B$14+Paramètres!$B$15+Paramètres!$B$16,Paramètres!$B$18 + (Paramètres!$B$19-Paramètres!$B$18)*(B44-(Paramètres!$B$13+Paramètres!$B$14+Paramètres!$B$15))/Paramètres!$B$16,Paramètres!$B$19)))))</f>
        <v>0.91</v>
      </c>
      <c r="K44">
        <f t="shared" si="0"/>
        <v>3.5781200000000002</v>
      </c>
      <c r="L44" s="6">
        <f t="shared" si="3"/>
        <v>214.04089195615816</v>
      </c>
      <c r="M44" s="6">
        <f t="shared" si="4"/>
        <v>5.5991080438418805</v>
      </c>
      <c r="N44">
        <f t="shared" si="5"/>
        <v>1</v>
      </c>
      <c r="O44">
        <f t="shared" si="6"/>
        <v>3.5781200000000002</v>
      </c>
      <c r="P44" s="6">
        <f t="shared" si="1"/>
        <v>210.74877195615815</v>
      </c>
      <c r="Q44" t="str">
        <f t="shared" si="7"/>
        <v>Non</v>
      </c>
      <c r="R44" t="str">
        <f t="shared" si="8"/>
        <v>Non</v>
      </c>
    </row>
    <row r="45" spans="1:18" x14ac:dyDescent="0.25">
      <c r="A45" s="4">
        <f t="shared" si="2"/>
        <v>38865</v>
      </c>
      <c r="B45">
        <f>IF(B44+1 &gt;Paramètres!$B$6,"",B44+1)</f>
        <v>43</v>
      </c>
      <c r="C45" t="str">
        <f>IF(B45="","",IF(B45&lt;=Paramètres!$B$13,"Initiale",IF(B45&lt;=Paramètres!$B$13+Paramètres!$B$14,"Développement",IF(B45&lt;=Paramètres!$B$13+Paramètres!$B$14+Paramètres!$B$15,"Milieu",IF(B45&lt;=Paramètres!$B$13+Paramètres!$B$14+Paramètres!$B$15+Paramètres!$B$16,"Fin","Après récolte")))))</f>
        <v>Développement</v>
      </c>
      <c r="D45" s="6">
        <f>IF(B45="","",IF(B45&lt;=Paramètres!$B$13+Paramètres!$B$14,Paramètres!$B$11 + (Paramètres!$B$12-Paramètres!$B$11)*MAX(0,B45)/(Paramètres!$B$13+Paramètres!$B$14),Paramètres!$B$12))</f>
        <v>1.3179999999999998</v>
      </c>
      <c r="E45" s="6">
        <f>IF(D45="","",(Paramètres!$B$7-Paramètres!$B$8)*Paramètres!$B$9*D45*1000)</f>
        <v>224.05999999999997</v>
      </c>
      <c r="F45">
        <f>IF(E45="","",Paramètres!$B$10*E45)</f>
        <v>123.23299999999999</v>
      </c>
      <c r="G45" s="5">
        <v>3.8679999999999999</v>
      </c>
      <c r="H45" s="5">
        <v>2.2890000000000001</v>
      </c>
      <c r="I45" s="5">
        <v>0</v>
      </c>
      <c r="J45">
        <f>IF(B45="","",IF(B45&lt;=Paramètres!$B$13,Paramètres!$B$17,IF(B45&lt;=Paramètres!$B$13+Paramètres!$B$14,Paramètres!$B$17 + (Paramètres!$B$18-Paramètres!$B$17)*(B45-Paramètres!$B$13)/Paramètres!$B$14,IF(B45&lt;=Paramètres!$B$13+Paramètres!$B$14+Paramètres!$B$15,Paramètres!$B$18,IF(B45&lt;=Paramètres!$B$13+Paramètres!$B$14+Paramètres!$B$15+Paramètres!$B$16,Paramètres!$B$18 + (Paramètres!$B$19-Paramètres!$B$18)*(B45-(Paramètres!$B$13+Paramètres!$B$14+Paramètres!$B$15))/Paramètres!$B$16,Paramètres!$B$19)))))</f>
        <v>0.95250000000000001</v>
      </c>
      <c r="K45">
        <f t="shared" si="0"/>
        <v>2.1802725000000001</v>
      </c>
      <c r="L45" s="6">
        <f t="shared" si="3"/>
        <v>214.98984631440894</v>
      </c>
      <c r="M45" s="6">
        <f t="shared" si="4"/>
        <v>9.0701536855910376</v>
      </c>
      <c r="N45">
        <f t="shared" si="5"/>
        <v>1</v>
      </c>
      <c r="O45">
        <f t="shared" si="6"/>
        <v>2.1802725000000001</v>
      </c>
      <c r="P45" s="6">
        <f t="shared" si="1"/>
        <v>216.67757381440893</v>
      </c>
      <c r="Q45" t="str">
        <f t="shared" si="7"/>
        <v>Non</v>
      </c>
      <c r="R45" t="str">
        <f t="shared" si="8"/>
        <v>Non</v>
      </c>
    </row>
    <row r="46" spans="1:18" x14ac:dyDescent="0.25">
      <c r="A46" s="4">
        <f t="shared" si="2"/>
        <v>38866</v>
      </c>
      <c r="B46">
        <f>IF(B45+1 &gt;Paramètres!$B$6,"",B45+1)</f>
        <v>44</v>
      </c>
      <c r="C46" t="str">
        <f>IF(B46="","",IF(B46&lt;=Paramètres!$B$13,"Initiale",IF(B46&lt;=Paramètres!$B$13+Paramètres!$B$14,"Développement",IF(B46&lt;=Paramètres!$B$13+Paramètres!$B$14+Paramètres!$B$15,"Milieu",IF(B46&lt;=Paramètres!$B$13+Paramètres!$B$14+Paramètres!$B$15+Paramètres!$B$16,"Fin","Après récolte")))))</f>
        <v>Développement</v>
      </c>
      <c r="D46" s="6">
        <f>IF(B46="","",IF(B46&lt;=Paramètres!$B$13+Paramètres!$B$14,Paramètres!$B$11 + (Paramètres!$B$12-Paramètres!$B$11)*MAX(0,B46)/(Paramètres!$B$13+Paramètres!$B$14),Paramètres!$B$12))</f>
        <v>1.3440000000000001</v>
      </c>
      <c r="E46" s="6">
        <f>IF(D46="","",(Paramètres!$B$7-Paramètres!$B$8)*Paramètres!$B$9*D46*1000)</f>
        <v>228.48000000000005</v>
      </c>
      <c r="F46">
        <f>IF(E46="","",Paramètres!$B$10*E46)</f>
        <v>125.66400000000003</v>
      </c>
      <c r="G46" s="5">
        <v>3.19</v>
      </c>
      <c r="H46" s="5">
        <v>3.2890000000000001</v>
      </c>
      <c r="I46" s="5">
        <v>0</v>
      </c>
      <c r="J46">
        <f>IF(B46="","",IF(B46&lt;=Paramètres!$B$13,Paramètres!$B$17,IF(B46&lt;=Paramètres!$B$13+Paramètres!$B$14,Paramètres!$B$17 + (Paramètres!$B$18-Paramètres!$B$17)*(B46-Paramètres!$B$13)/Paramètres!$B$14,IF(B46&lt;=Paramètres!$B$13+Paramètres!$B$14+Paramètres!$B$15,Paramètres!$B$18,IF(B46&lt;=Paramètres!$B$13+Paramètres!$B$14+Paramètres!$B$15+Paramètres!$B$16,Paramètres!$B$18 + (Paramètres!$B$19-Paramètres!$B$18)*(B46-(Paramètres!$B$13+Paramètres!$B$14+Paramètres!$B$15))/Paramètres!$B$16,Paramètres!$B$19)))))</f>
        <v>0.995</v>
      </c>
      <c r="K46">
        <f t="shared" si="0"/>
        <v>3.2725550000000001</v>
      </c>
      <c r="L46" s="6">
        <f t="shared" si="3"/>
        <v>220.95194173487533</v>
      </c>
      <c r="M46" s="6">
        <f t="shared" si="4"/>
        <v>7.528058265124713</v>
      </c>
      <c r="N46">
        <f t="shared" si="5"/>
        <v>1</v>
      </c>
      <c r="O46">
        <f t="shared" si="6"/>
        <v>3.2725550000000001</v>
      </c>
      <c r="P46" s="6">
        <f t="shared" si="1"/>
        <v>220.86938673487532</v>
      </c>
      <c r="Q46" t="str">
        <f t="shared" si="7"/>
        <v>Non</v>
      </c>
      <c r="R46" t="str">
        <f t="shared" si="8"/>
        <v>Non</v>
      </c>
    </row>
    <row r="47" spans="1:18" x14ac:dyDescent="0.25">
      <c r="A47" s="4">
        <f t="shared" si="2"/>
        <v>38867</v>
      </c>
      <c r="B47">
        <f>IF(B46+1 &gt;Paramètres!$B$6,"",B46+1)</f>
        <v>45</v>
      </c>
      <c r="C47" t="str">
        <f>IF(B47="","",IF(B47&lt;=Paramètres!$B$13,"Initiale",IF(B47&lt;=Paramètres!$B$13+Paramètres!$B$14,"Développement",IF(B47&lt;=Paramètres!$B$13+Paramètres!$B$14+Paramètres!$B$15,"Milieu",IF(B47&lt;=Paramètres!$B$13+Paramètres!$B$14+Paramètres!$B$15+Paramètres!$B$16,"Fin","Après récolte")))))</f>
        <v>Développement</v>
      </c>
      <c r="D47" s="6">
        <f>IF(B47="","",IF(B47&lt;=Paramètres!$B$13+Paramètres!$B$14,Paramètres!$B$11 + (Paramètres!$B$12-Paramètres!$B$11)*MAX(0,B47)/(Paramètres!$B$13+Paramètres!$B$14),Paramètres!$B$12))</f>
        <v>1.3699999999999999</v>
      </c>
      <c r="E47" s="6">
        <f>IF(D47="","",(Paramètres!$B$7-Paramètres!$B$8)*Paramètres!$B$9*D47*1000)</f>
        <v>232.9</v>
      </c>
      <c r="F47">
        <f>IF(E47="","",Paramètres!$B$10*E47)</f>
        <v>128.09500000000003</v>
      </c>
      <c r="G47" s="5">
        <v>0</v>
      </c>
      <c r="H47" s="5">
        <v>3.2160000000000002</v>
      </c>
      <c r="I47" s="5">
        <v>0</v>
      </c>
      <c r="J47">
        <f>IF(B47="","",IF(B47&lt;=Paramètres!$B$13,Paramètres!$B$17,IF(B47&lt;=Paramètres!$B$13+Paramètres!$B$14,Paramètres!$B$17 + (Paramètres!$B$18-Paramètres!$B$17)*(B47-Paramètres!$B$13)/Paramètres!$B$14,IF(B47&lt;=Paramètres!$B$13+Paramètres!$B$14+Paramètres!$B$15,Paramètres!$B$18,IF(B47&lt;=Paramètres!$B$13+Paramètres!$B$14+Paramètres!$B$15+Paramètres!$B$16,Paramètres!$B$18 + (Paramètres!$B$19-Paramètres!$B$18)*(B47-(Paramètres!$B$13+Paramètres!$B$14+Paramètres!$B$15))/Paramètres!$B$16,Paramètres!$B$19)))))</f>
        <v>1.0375000000000001</v>
      </c>
      <c r="K47">
        <f t="shared" si="0"/>
        <v>3.3366000000000007</v>
      </c>
      <c r="L47" s="6">
        <f t="shared" si="3"/>
        <v>225.14215760921067</v>
      </c>
      <c r="M47" s="6">
        <f t="shared" si="4"/>
        <v>7.7578423907893352</v>
      </c>
      <c r="N47">
        <f t="shared" si="5"/>
        <v>1</v>
      </c>
      <c r="O47">
        <f t="shared" si="6"/>
        <v>3.3366000000000007</v>
      </c>
      <c r="P47" s="6">
        <f t="shared" si="1"/>
        <v>221.80555760921067</v>
      </c>
      <c r="Q47" t="str">
        <f t="shared" si="7"/>
        <v>Non</v>
      </c>
      <c r="R47" t="str">
        <f t="shared" si="8"/>
        <v>Non</v>
      </c>
    </row>
    <row r="48" spans="1:18" x14ac:dyDescent="0.25">
      <c r="A48" s="4">
        <f t="shared" si="2"/>
        <v>38868</v>
      </c>
      <c r="B48">
        <f>IF(B47+1 &gt;Paramètres!$B$6,"",B47+1)</f>
        <v>46</v>
      </c>
      <c r="C48" t="str">
        <f>IF(B48="","",IF(B48&lt;=Paramètres!$B$13,"Initiale",IF(B48&lt;=Paramètres!$B$13+Paramètres!$B$14,"Développement",IF(B48&lt;=Paramètres!$B$13+Paramètres!$B$14+Paramètres!$B$15,"Milieu",IF(B48&lt;=Paramètres!$B$13+Paramètres!$B$14+Paramètres!$B$15+Paramètres!$B$16,"Fin","Après récolte")))))</f>
        <v>Développement</v>
      </c>
      <c r="D48" s="6">
        <f>IF(B48="","",IF(B48&lt;=Paramètres!$B$13+Paramètres!$B$14,Paramètres!$B$11 + (Paramètres!$B$12-Paramètres!$B$11)*MAX(0,B48)/(Paramètres!$B$13+Paramètres!$B$14),Paramètres!$B$12))</f>
        <v>1.3960000000000001</v>
      </c>
      <c r="E48" s="6">
        <f>IF(D48="","",(Paramètres!$B$7-Paramètres!$B$8)*Paramètres!$B$9*D48*1000)</f>
        <v>237.32000000000002</v>
      </c>
      <c r="F48">
        <f>IF(E48="","",Paramètres!$B$10*E48)</f>
        <v>130.52600000000001</v>
      </c>
      <c r="G48" s="5">
        <v>0</v>
      </c>
      <c r="H48" s="5">
        <v>3.4319999999999999</v>
      </c>
      <c r="I48" s="5">
        <v>0</v>
      </c>
      <c r="J48">
        <f>IF(B48="","",IF(B48&lt;=Paramètres!$B$13,Paramètres!$B$17,IF(B48&lt;=Paramètres!$B$13+Paramètres!$B$14,Paramètres!$B$17 + (Paramètres!$B$18-Paramètres!$B$17)*(B48-Paramètres!$B$13)/Paramètres!$B$14,IF(B48&lt;=Paramètres!$B$13+Paramètres!$B$14+Paramètres!$B$15,Paramètres!$B$18,IF(B48&lt;=Paramètres!$B$13+Paramètres!$B$14+Paramètres!$B$15+Paramètres!$B$16,Paramètres!$B$18 + (Paramètres!$B$19-Paramètres!$B$18)*(B48-(Paramètres!$B$13+Paramètres!$B$14+Paramètres!$B$15))/Paramètres!$B$16,Paramètres!$B$19)))))</f>
        <v>1.08</v>
      </c>
      <c r="K48">
        <f t="shared" si="0"/>
        <v>3.7065600000000001</v>
      </c>
      <c r="L48" s="6">
        <f t="shared" si="3"/>
        <v>226.01500614777964</v>
      </c>
      <c r="M48" s="6">
        <f t="shared" si="4"/>
        <v>11.304993852220377</v>
      </c>
      <c r="N48">
        <f t="shared" si="5"/>
        <v>1</v>
      </c>
      <c r="O48">
        <f t="shared" si="6"/>
        <v>3.7065600000000001</v>
      </c>
      <c r="P48" s="6">
        <f t="shared" si="1"/>
        <v>222.30844614777965</v>
      </c>
      <c r="Q48" t="str">
        <f t="shared" si="7"/>
        <v>Non</v>
      </c>
      <c r="R48" t="str">
        <f t="shared" si="8"/>
        <v>Non</v>
      </c>
    </row>
    <row r="49" spans="1:18" x14ac:dyDescent="0.25">
      <c r="A49" s="4">
        <f t="shared" si="2"/>
        <v>38869</v>
      </c>
      <c r="B49">
        <f>IF(B48+1 &gt;Paramètres!$B$6,"",B48+1)</f>
        <v>47</v>
      </c>
      <c r="C49" t="str">
        <f>IF(B49="","",IF(B49&lt;=Paramètres!$B$13,"Initiale",IF(B49&lt;=Paramètres!$B$13+Paramètres!$B$14,"Développement",IF(B49&lt;=Paramètres!$B$13+Paramètres!$B$14+Paramètres!$B$15,"Milieu",IF(B49&lt;=Paramètres!$B$13+Paramètres!$B$14+Paramètres!$B$15+Paramètres!$B$16,"Fin","Après récolte")))))</f>
        <v>Développement</v>
      </c>
      <c r="D49" s="6">
        <f>IF(B49="","",IF(B49&lt;=Paramètres!$B$13+Paramètres!$B$14,Paramètres!$B$11 + (Paramètres!$B$12-Paramètres!$B$11)*MAX(0,B49)/(Paramètres!$B$13+Paramètres!$B$14),Paramètres!$B$12))</f>
        <v>1.4219999999999999</v>
      </c>
      <c r="E49" s="6">
        <f>IF(D49="","",(Paramètres!$B$7-Paramètres!$B$8)*Paramètres!$B$9*D49*1000)</f>
        <v>241.74</v>
      </c>
      <c r="F49">
        <f>IF(E49="","",Paramètres!$B$10*E49)</f>
        <v>132.95700000000002</v>
      </c>
      <c r="G49" s="5">
        <v>0</v>
      </c>
      <c r="H49" s="5">
        <v>3.0649999999999999</v>
      </c>
      <c r="I49" s="5">
        <v>0</v>
      </c>
      <c r="J49">
        <f>IF(B49="","",IF(B49&lt;=Paramètres!$B$13,Paramètres!$B$17,IF(B49&lt;=Paramètres!$B$13+Paramètres!$B$14,Paramètres!$B$17 + (Paramètres!$B$18-Paramètres!$B$17)*(B49-Paramètres!$B$13)/Paramètres!$B$14,IF(B49&lt;=Paramètres!$B$13+Paramètres!$B$14+Paramètres!$B$15,Paramètres!$B$18,IF(B49&lt;=Paramètres!$B$13+Paramètres!$B$14+Paramètres!$B$15+Paramètres!$B$16,Paramètres!$B$18 + (Paramètres!$B$19-Paramètres!$B$18)*(B49-(Paramètres!$B$13+Paramètres!$B$14+Paramètres!$B$15))/Paramètres!$B$16,Paramètres!$B$19)))))</f>
        <v>1.1225000000000001</v>
      </c>
      <c r="K49">
        <f t="shared" si="0"/>
        <v>3.4404625000000002</v>
      </c>
      <c r="L49" s="6">
        <f t="shared" si="3"/>
        <v>226.44886133391307</v>
      </c>
      <c r="M49" s="6">
        <f t="shared" si="4"/>
        <v>15.291138666086937</v>
      </c>
      <c r="N49">
        <f t="shared" si="5"/>
        <v>1</v>
      </c>
      <c r="O49">
        <f t="shared" si="6"/>
        <v>3.4404625000000002</v>
      </c>
      <c r="P49" s="6">
        <f t="shared" si="1"/>
        <v>223.00839883391308</v>
      </c>
      <c r="Q49" t="str">
        <f t="shared" si="7"/>
        <v>Non</v>
      </c>
      <c r="R49" t="str">
        <f t="shared" si="8"/>
        <v>Non</v>
      </c>
    </row>
    <row r="50" spans="1:18" x14ac:dyDescent="0.25">
      <c r="A50" s="4">
        <f t="shared" si="2"/>
        <v>38870</v>
      </c>
      <c r="B50">
        <f>IF(B49+1 &gt;Paramètres!$B$6,"",B49+1)</f>
        <v>48</v>
      </c>
      <c r="C50" t="str">
        <f>IF(B50="","",IF(B50&lt;=Paramètres!$B$13,"Initiale",IF(B50&lt;=Paramètres!$B$13+Paramètres!$B$14,"Développement",IF(B50&lt;=Paramètres!$B$13+Paramètres!$B$14+Paramètres!$B$15,"Milieu",IF(B50&lt;=Paramètres!$B$13+Paramètres!$B$14+Paramètres!$B$15+Paramètres!$B$16,"Fin","Après récolte")))))</f>
        <v>Développement</v>
      </c>
      <c r="D50" s="6">
        <f>IF(B50="","",IF(B50&lt;=Paramètres!$B$13+Paramètres!$B$14,Paramètres!$B$11 + (Paramètres!$B$12-Paramètres!$B$11)*MAX(0,B50)/(Paramètres!$B$13+Paramètres!$B$14),Paramètres!$B$12))</f>
        <v>1.4480000000000002</v>
      </c>
      <c r="E50" s="6">
        <f>IF(D50="","",(Paramètres!$B$7-Paramètres!$B$8)*Paramètres!$B$9*D50*1000)</f>
        <v>246.16000000000005</v>
      </c>
      <c r="F50">
        <f>IF(E50="","",Paramètres!$B$10*E50)</f>
        <v>135.38800000000003</v>
      </c>
      <c r="G50" s="5">
        <v>0</v>
      </c>
      <c r="H50" s="5">
        <v>3.3</v>
      </c>
      <c r="I50" s="5">
        <v>0</v>
      </c>
      <c r="J50">
        <f>IF(B50="","",IF(B50&lt;=Paramètres!$B$13,Paramètres!$B$17,IF(B50&lt;=Paramètres!$B$13+Paramètres!$B$14,Paramètres!$B$17 + (Paramètres!$B$18-Paramètres!$B$17)*(B50-Paramètres!$B$13)/Paramètres!$B$14,IF(B50&lt;=Paramètres!$B$13+Paramètres!$B$14+Paramètres!$B$15,Paramètres!$B$18,IF(B50&lt;=Paramètres!$B$13+Paramètres!$B$14+Paramètres!$B$15+Paramètres!$B$16,Paramètres!$B$18 + (Paramètres!$B$19-Paramètres!$B$18)*(B50-(Paramètres!$B$13+Paramètres!$B$14+Paramètres!$B$15))/Paramètres!$B$16,Paramètres!$B$19)))))</f>
        <v>1.165</v>
      </c>
      <c r="K50">
        <f t="shared" si="0"/>
        <v>3.8445</v>
      </c>
      <c r="L50" s="6">
        <f t="shared" si="3"/>
        <v>227.08590823593968</v>
      </c>
      <c r="M50" s="6">
        <f t="shared" si="4"/>
        <v>19.07409176406037</v>
      </c>
      <c r="N50">
        <f t="shared" si="5"/>
        <v>1</v>
      </c>
      <c r="O50">
        <f t="shared" si="6"/>
        <v>3.8445</v>
      </c>
      <c r="P50" s="6">
        <f t="shared" si="1"/>
        <v>223.24140823593967</v>
      </c>
      <c r="Q50" t="str">
        <f t="shared" si="7"/>
        <v>Non</v>
      </c>
      <c r="R50" t="str">
        <f t="shared" si="8"/>
        <v>Non</v>
      </c>
    </row>
    <row r="51" spans="1:18" x14ac:dyDescent="0.25">
      <c r="A51" s="4">
        <f t="shared" si="2"/>
        <v>38871</v>
      </c>
      <c r="B51">
        <f>IF(B50+1 &gt;Paramètres!$B$6,"",B50+1)</f>
        <v>49</v>
      </c>
      <c r="C51" t="str">
        <f>IF(B51="","",IF(B51&lt;=Paramètres!$B$13,"Initiale",IF(B51&lt;=Paramètres!$B$13+Paramètres!$B$14,"Développement",IF(B51&lt;=Paramètres!$B$13+Paramètres!$B$14+Paramètres!$B$15,"Milieu",IF(B51&lt;=Paramètres!$B$13+Paramètres!$B$14+Paramètres!$B$15+Paramètres!$B$16,"Fin","Après récolte")))))</f>
        <v>Développement</v>
      </c>
      <c r="D51" s="6">
        <f>IF(B51="","",IF(B51&lt;=Paramètres!$B$13+Paramètres!$B$14,Paramètres!$B$11 + (Paramètres!$B$12-Paramètres!$B$11)*MAX(0,B51)/(Paramètres!$B$13+Paramètres!$B$14),Paramètres!$B$12))</f>
        <v>1.474</v>
      </c>
      <c r="E51" s="6">
        <f>IF(D51="","",(Paramètres!$B$7-Paramètres!$B$8)*Paramètres!$B$9*D51*1000)</f>
        <v>250.58</v>
      </c>
      <c r="F51">
        <f>IF(E51="","",Paramètres!$B$10*E51)</f>
        <v>137.81900000000002</v>
      </c>
      <c r="G51" s="5">
        <v>0</v>
      </c>
      <c r="H51" s="5">
        <v>3.6389999999999998</v>
      </c>
      <c r="I51" s="5">
        <v>0</v>
      </c>
      <c r="J51">
        <f>IF(B51="","",IF(B51&lt;=Paramètres!$B$13,Paramètres!$B$17,IF(B51&lt;=Paramètres!$B$13+Paramètres!$B$14,Paramètres!$B$17 + (Paramètres!$B$18-Paramètres!$B$17)*(B51-Paramètres!$B$13)/Paramètres!$B$14,IF(B51&lt;=Paramètres!$B$13+Paramètres!$B$14+Paramètres!$B$15,Paramètres!$B$18,IF(B51&lt;=Paramètres!$B$13+Paramètres!$B$14+Paramètres!$B$15+Paramètres!$B$16,Paramètres!$B$18 + (Paramètres!$B$19-Paramètres!$B$18)*(B51-(Paramètres!$B$13+Paramètres!$B$14+Paramètres!$B$15))/Paramètres!$B$16,Paramètres!$B$19)))))</f>
        <v>1.2075</v>
      </c>
      <c r="K51">
        <f t="shared" si="0"/>
        <v>4.3940925000000002</v>
      </c>
      <c r="L51" s="6">
        <f t="shared" si="3"/>
        <v>227.24988656061811</v>
      </c>
      <c r="M51" s="6">
        <f t="shared" si="4"/>
        <v>23.330113439381904</v>
      </c>
      <c r="N51">
        <f t="shared" si="5"/>
        <v>1</v>
      </c>
      <c r="O51">
        <f t="shared" si="6"/>
        <v>4.3940925000000002</v>
      </c>
      <c r="P51" s="6">
        <f t="shared" si="1"/>
        <v>222.85579406061811</v>
      </c>
      <c r="Q51" t="str">
        <f t="shared" si="7"/>
        <v>Non</v>
      </c>
      <c r="R51" t="str">
        <f t="shared" si="8"/>
        <v>Non</v>
      </c>
    </row>
    <row r="52" spans="1:18" x14ac:dyDescent="0.25">
      <c r="A52" s="4">
        <f t="shared" si="2"/>
        <v>38872</v>
      </c>
      <c r="B52">
        <f>IF(B51+1 &gt;Paramètres!$B$6,"",B51+1)</f>
        <v>50</v>
      </c>
      <c r="C52" t="str">
        <f>IF(B52="","",IF(B52&lt;=Paramètres!$B$13,"Initiale",IF(B52&lt;=Paramètres!$B$13+Paramètres!$B$14,"Développement",IF(B52&lt;=Paramètres!$B$13+Paramètres!$B$14+Paramètres!$B$15,"Milieu",IF(B52&lt;=Paramètres!$B$13+Paramètres!$B$14+Paramètres!$B$15+Paramètres!$B$16,"Fin","Après récolte")))))</f>
        <v>Développement</v>
      </c>
      <c r="D52" s="6">
        <f>IF(B52="","",IF(B52&lt;=Paramètres!$B$13+Paramètres!$B$14,Paramètres!$B$11 + (Paramètres!$B$12-Paramètres!$B$11)*MAX(0,B52)/(Paramètres!$B$13+Paramètres!$B$14),Paramètres!$B$12))</f>
        <v>1.5</v>
      </c>
      <c r="E52" s="6">
        <f>IF(D52="","",(Paramètres!$B$7-Paramètres!$B$8)*Paramètres!$B$9*D52*1000)</f>
        <v>255</v>
      </c>
      <c r="F52">
        <f>IF(E52="","",Paramètres!$B$10*E52)</f>
        <v>140.25</v>
      </c>
      <c r="G52" s="5">
        <v>1.1859999999999999</v>
      </c>
      <c r="H52" s="5">
        <v>3.4260000000000002</v>
      </c>
      <c r="I52" s="5">
        <v>0</v>
      </c>
      <c r="J52">
        <f>IF(B52="","",IF(B52&lt;=Paramètres!$B$13,Paramètres!$B$17,IF(B52&lt;=Paramètres!$B$13+Paramètres!$B$14,Paramètres!$B$17 + (Paramètres!$B$18-Paramètres!$B$17)*(B52-Paramètres!$B$13)/Paramètres!$B$14,IF(B52&lt;=Paramètres!$B$13+Paramètres!$B$14+Paramètres!$B$15,Paramètres!$B$18,IF(B52&lt;=Paramètres!$B$13+Paramètres!$B$14+Paramètres!$B$15+Paramètres!$B$16,Paramètres!$B$18 + (Paramètres!$B$19-Paramètres!$B$18)*(B52-(Paramètres!$B$13+Paramètres!$B$14+Paramètres!$B$15))/Paramètres!$B$16,Paramètres!$B$19)))))</f>
        <v>1.25</v>
      </c>
      <c r="K52">
        <f t="shared" si="0"/>
        <v>4.2825000000000006</v>
      </c>
      <c r="L52" s="6">
        <f t="shared" si="3"/>
        <v>226.78676464784746</v>
      </c>
      <c r="M52" s="6">
        <f t="shared" si="4"/>
        <v>28.213235352152537</v>
      </c>
      <c r="N52">
        <f t="shared" si="5"/>
        <v>1</v>
      </c>
      <c r="O52">
        <f t="shared" si="6"/>
        <v>4.2825000000000006</v>
      </c>
      <c r="P52" s="6">
        <f t="shared" si="1"/>
        <v>223.69026464784747</v>
      </c>
      <c r="Q52" t="str">
        <f t="shared" si="7"/>
        <v>Non</v>
      </c>
      <c r="R52" t="str">
        <f t="shared" si="8"/>
        <v>Non</v>
      </c>
    </row>
    <row r="53" spans="1:18" x14ac:dyDescent="0.25">
      <c r="A53" s="4">
        <f t="shared" si="2"/>
        <v>38873</v>
      </c>
      <c r="B53">
        <f>IF(B52+1 &gt;Paramètres!$B$6,"",B52+1)</f>
        <v>51</v>
      </c>
      <c r="C53" t="str">
        <f>IF(B53="","",IF(B53&lt;=Paramètres!$B$13,"Initiale",IF(B53&lt;=Paramètres!$B$13+Paramètres!$B$14,"Développement",IF(B53&lt;=Paramètres!$B$13+Paramètres!$B$14+Paramètres!$B$15,"Milieu",IF(B53&lt;=Paramètres!$B$13+Paramètres!$B$14+Paramètres!$B$15+Paramètres!$B$16,"Fin","Après récolte")))))</f>
        <v>Milieu</v>
      </c>
      <c r="D53" s="6">
        <f>IF(B53="","",IF(B53&lt;=Paramètres!$B$13+Paramètres!$B$14,Paramètres!$B$11 + (Paramètres!$B$12-Paramètres!$B$11)*MAX(0,B53)/(Paramètres!$B$13+Paramètres!$B$14),Paramètres!$B$12))</f>
        <v>1.5</v>
      </c>
      <c r="E53" s="6">
        <f>IF(D53="","",(Paramètres!$B$7-Paramètres!$B$8)*Paramètres!$B$9*D53*1000)</f>
        <v>255</v>
      </c>
      <c r="F53">
        <f>IF(E53="","",Paramètres!$B$10*E53)</f>
        <v>140.25</v>
      </c>
      <c r="G53" s="5">
        <v>4.7089999999999996</v>
      </c>
      <c r="H53" s="5">
        <v>3.536</v>
      </c>
      <c r="I53" s="5">
        <v>0</v>
      </c>
      <c r="J53">
        <f>IF(B53="","",IF(B53&lt;=Paramètres!$B$13,Paramètres!$B$17,IF(B53&lt;=Paramètres!$B$13+Paramètres!$B$14,Paramètres!$B$17 + (Paramètres!$B$18-Paramètres!$B$17)*(B53-Paramètres!$B$13)/Paramètres!$B$14,IF(B53&lt;=Paramètres!$B$13+Paramètres!$B$14+Paramètres!$B$15,Paramètres!$B$18,IF(B53&lt;=Paramètres!$B$13+Paramètres!$B$14+Paramètres!$B$15+Paramètres!$B$16,Paramètres!$B$18 + (Paramètres!$B$19-Paramètres!$B$18)*(B53-(Paramètres!$B$13+Paramètres!$B$14+Paramètres!$B$15))/Paramètres!$B$16,Paramètres!$B$19)))))</f>
        <v>1.25</v>
      </c>
      <c r="K53">
        <f t="shared" si="0"/>
        <v>4.42</v>
      </c>
      <c r="L53" s="6">
        <f t="shared" si="3"/>
        <v>223.69026464784747</v>
      </c>
      <c r="M53" s="6">
        <f t="shared" si="4"/>
        <v>31.309735352152529</v>
      </c>
      <c r="N53">
        <f t="shared" si="5"/>
        <v>1</v>
      </c>
      <c r="O53">
        <f t="shared" si="6"/>
        <v>4.42</v>
      </c>
      <c r="P53" s="6">
        <f t="shared" si="1"/>
        <v>223.97926464784749</v>
      </c>
      <c r="Q53" t="str">
        <f t="shared" si="7"/>
        <v>Non</v>
      </c>
      <c r="R53" t="str">
        <f t="shared" si="8"/>
        <v>Non</v>
      </c>
    </row>
    <row r="54" spans="1:18" x14ac:dyDescent="0.25">
      <c r="A54" s="4">
        <f t="shared" si="2"/>
        <v>38874</v>
      </c>
      <c r="B54">
        <f>IF(B53+1 &gt;Paramètres!$B$6,"",B53+1)</f>
        <v>52</v>
      </c>
      <c r="C54" t="str">
        <f>IF(B54="","",IF(B54&lt;=Paramètres!$B$13,"Initiale",IF(B54&lt;=Paramètres!$B$13+Paramètres!$B$14,"Développement",IF(B54&lt;=Paramètres!$B$13+Paramètres!$B$14+Paramètres!$B$15,"Milieu",IF(B54&lt;=Paramètres!$B$13+Paramètres!$B$14+Paramètres!$B$15+Paramètres!$B$16,"Fin","Après récolte")))))</f>
        <v>Milieu</v>
      </c>
      <c r="D54" s="6">
        <f>IF(B54="","",IF(B54&lt;=Paramètres!$B$13+Paramètres!$B$14,Paramètres!$B$11 + (Paramètres!$B$12-Paramètres!$B$11)*MAX(0,B54)/(Paramètres!$B$13+Paramètres!$B$14),Paramètres!$B$12))</f>
        <v>1.5</v>
      </c>
      <c r="E54" s="6">
        <f>IF(D54="","",(Paramètres!$B$7-Paramètres!$B$8)*Paramètres!$B$9*D54*1000)</f>
        <v>255</v>
      </c>
      <c r="F54">
        <f>IF(E54="","",Paramètres!$B$10*E54)</f>
        <v>140.25</v>
      </c>
      <c r="G54" s="5">
        <v>1.9750000000000001</v>
      </c>
      <c r="H54" s="5">
        <v>3.9340000000000002</v>
      </c>
      <c r="I54" s="5">
        <v>0</v>
      </c>
      <c r="J54">
        <f>IF(B54="","",IF(B54&lt;=Paramètres!$B$13,Paramètres!$B$17,IF(B54&lt;=Paramètres!$B$13+Paramètres!$B$14,Paramètres!$B$17 + (Paramètres!$B$18-Paramètres!$B$17)*(B54-Paramètres!$B$13)/Paramètres!$B$14,IF(B54&lt;=Paramètres!$B$13+Paramètres!$B$14+Paramètres!$B$15,Paramètres!$B$18,IF(B54&lt;=Paramètres!$B$13+Paramètres!$B$14+Paramètres!$B$15+Paramètres!$B$16,Paramètres!$B$18 + (Paramètres!$B$19-Paramètres!$B$18)*(B54-(Paramètres!$B$13+Paramètres!$B$14+Paramètres!$B$15))/Paramètres!$B$16,Paramètres!$B$19)))))</f>
        <v>1.25</v>
      </c>
      <c r="K54">
        <f t="shared" si="0"/>
        <v>4.9175000000000004</v>
      </c>
      <c r="L54" s="6">
        <f t="shared" si="3"/>
        <v>223.97926464784749</v>
      </c>
      <c r="M54" s="6">
        <f t="shared" si="4"/>
        <v>31.020735352152514</v>
      </c>
      <c r="N54">
        <f t="shared" si="5"/>
        <v>1</v>
      </c>
      <c r="O54">
        <f t="shared" si="6"/>
        <v>4.9175000000000004</v>
      </c>
      <c r="P54" s="6">
        <f t="shared" si="1"/>
        <v>221.03676464784749</v>
      </c>
      <c r="Q54" t="str">
        <f t="shared" si="7"/>
        <v>Non</v>
      </c>
      <c r="R54" t="str">
        <f t="shared" si="8"/>
        <v>Non</v>
      </c>
    </row>
    <row r="55" spans="1:18" x14ac:dyDescent="0.25">
      <c r="A55" s="4">
        <f t="shared" si="2"/>
        <v>38875</v>
      </c>
      <c r="B55">
        <f>IF(B54+1 &gt;Paramètres!$B$6,"",B54+1)</f>
        <v>53</v>
      </c>
      <c r="C55" t="str">
        <f>IF(B55="","",IF(B55&lt;=Paramètres!$B$13,"Initiale",IF(B55&lt;=Paramètres!$B$13+Paramètres!$B$14,"Développement",IF(B55&lt;=Paramètres!$B$13+Paramètres!$B$14+Paramètres!$B$15,"Milieu",IF(B55&lt;=Paramètres!$B$13+Paramètres!$B$14+Paramètres!$B$15+Paramètres!$B$16,"Fin","Après récolte")))))</f>
        <v>Milieu</v>
      </c>
      <c r="D55" s="6">
        <f>IF(B55="","",IF(B55&lt;=Paramètres!$B$13+Paramètres!$B$14,Paramètres!$B$11 + (Paramètres!$B$12-Paramètres!$B$11)*MAX(0,B55)/(Paramètres!$B$13+Paramètres!$B$14),Paramètres!$B$12))</f>
        <v>1.5</v>
      </c>
      <c r="E55" s="6">
        <f>IF(D55="","",(Paramètres!$B$7-Paramètres!$B$8)*Paramètres!$B$9*D55*1000)</f>
        <v>255</v>
      </c>
      <c r="F55">
        <f>IF(E55="","",Paramètres!$B$10*E55)</f>
        <v>140.25</v>
      </c>
      <c r="G55" s="5">
        <v>0</v>
      </c>
      <c r="H55" s="5">
        <v>3.2170000000000001</v>
      </c>
      <c r="I55" s="5">
        <v>0</v>
      </c>
      <c r="J55">
        <f>IF(B55="","",IF(B55&lt;=Paramètres!$B$13,Paramètres!$B$17,IF(B55&lt;=Paramètres!$B$13+Paramètres!$B$14,Paramètres!$B$17 + (Paramètres!$B$18-Paramètres!$B$17)*(B55-Paramètres!$B$13)/Paramètres!$B$14,IF(B55&lt;=Paramètres!$B$13+Paramètres!$B$14+Paramètres!$B$15,Paramètres!$B$18,IF(B55&lt;=Paramètres!$B$13+Paramètres!$B$14+Paramètres!$B$15+Paramètres!$B$16,Paramètres!$B$18 + (Paramètres!$B$19-Paramètres!$B$18)*(B55-(Paramètres!$B$13+Paramètres!$B$14+Paramètres!$B$15))/Paramètres!$B$16,Paramètres!$B$19)))))</f>
        <v>1.25</v>
      </c>
      <c r="K55">
        <f t="shared" si="0"/>
        <v>4.0212500000000002</v>
      </c>
      <c r="L55" s="6">
        <f t="shared" si="3"/>
        <v>221.03676464784749</v>
      </c>
      <c r="M55" s="6">
        <f t="shared" si="4"/>
        <v>33.963235352152509</v>
      </c>
      <c r="N55">
        <f t="shared" si="5"/>
        <v>1</v>
      </c>
      <c r="O55">
        <f t="shared" si="6"/>
        <v>4.0212500000000002</v>
      </c>
      <c r="P55" s="6">
        <f t="shared" si="1"/>
        <v>217.01551464784748</v>
      </c>
      <c r="Q55" t="str">
        <f t="shared" si="7"/>
        <v>Non</v>
      </c>
      <c r="R55" t="str">
        <f t="shared" si="8"/>
        <v>Non</v>
      </c>
    </row>
    <row r="56" spans="1:18" x14ac:dyDescent="0.25">
      <c r="A56" s="4">
        <f t="shared" si="2"/>
        <v>38876</v>
      </c>
      <c r="B56">
        <f>IF(B55+1 &gt;Paramètres!$B$6,"",B55+1)</f>
        <v>54</v>
      </c>
      <c r="C56" t="str">
        <f>IF(B56="","",IF(B56&lt;=Paramètres!$B$13,"Initiale",IF(B56&lt;=Paramètres!$B$13+Paramètres!$B$14,"Développement",IF(B56&lt;=Paramètres!$B$13+Paramètres!$B$14+Paramètres!$B$15,"Milieu",IF(B56&lt;=Paramètres!$B$13+Paramètres!$B$14+Paramètres!$B$15+Paramètres!$B$16,"Fin","Après récolte")))))</f>
        <v>Milieu</v>
      </c>
      <c r="D56" s="6">
        <f>IF(B56="","",IF(B56&lt;=Paramètres!$B$13+Paramètres!$B$14,Paramètres!$B$11 + (Paramètres!$B$12-Paramètres!$B$11)*MAX(0,B56)/(Paramètres!$B$13+Paramètres!$B$14),Paramètres!$B$12))</f>
        <v>1.5</v>
      </c>
      <c r="E56" s="6">
        <f>IF(D56="","",(Paramètres!$B$7-Paramètres!$B$8)*Paramètres!$B$9*D56*1000)</f>
        <v>255</v>
      </c>
      <c r="F56">
        <f>IF(E56="","",Paramètres!$B$10*E56)</f>
        <v>140.25</v>
      </c>
      <c r="G56" s="5">
        <v>0</v>
      </c>
      <c r="H56" s="5">
        <v>3.3130000000000002</v>
      </c>
      <c r="I56" s="5">
        <v>0</v>
      </c>
      <c r="J56">
        <f>IF(B56="","",IF(B56&lt;=Paramètres!$B$13,Paramètres!$B$17,IF(B56&lt;=Paramètres!$B$13+Paramètres!$B$14,Paramètres!$B$17 + (Paramètres!$B$18-Paramètres!$B$17)*(B56-Paramètres!$B$13)/Paramètres!$B$14,IF(B56&lt;=Paramètres!$B$13+Paramètres!$B$14+Paramètres!$B$15,Paramètres!$B$18,IF(B56&lt;=Paramètres!$B$13+Paramètres!$B$14+Paramètres!$B$15+Paramètres!$B$16,Paramètres!$B$18 + (Paramètres!$B$19-Paramètres!$B$18)*(B56-(Paramètres!$B$13+Paramètres!$B$14+Paramètres!$B$15))/Paramètres!$B$16,Paramètres!$B$19)))))</f>
        <v>1.25</v>
      </c>
      <c r="K56">
        <f t="shared" si="0"/>
        <v>4.1412500000000003</v>
      </c>
      <c r="L56" s="6">
        <f t="shared" si="3"/>
        <v>217.01551464784748</v>
      </c>
      <c r="M56" s="6">
        <f t="shared" si="4"/>
        <v>37.984485352152518</v>
      </c>
      <c r="N56">
        <f t="shared" si="5"/>
        <v>1</v>
      </c>
      <c r="O56">
        <f t="shared" si="6"/>
        <v>4.1412500000000003</v>
      </c>
      <c r="P56" s="6">
        <f t="shared" si="1"/>
        <v>212.87426464784747</v>
      </c>
      <c r="Q56" t="str">
        <f t="shared" si="7"/>
        <v>Non</v>
      </c>
      <c r="R56" t="str">
        <f t="shared" si="8"/>
        <v>Non</v>
      </c>
    </row>
    <row r="57" spans="1:18" x14ac:dyDescent="0.25">
      <c r="A57" s="4">
        <f t="shared" si="2"/>
        <v>38877</v>
      </c>
      <c r="B57">
        <f>IF(B56+1 &gt;Paramètres!$B$6,"",B56+1)</f>
        <v>55</v>
      </c>
      <c r="C57" t="str">
        <f>IF(B57="","",IF(B57&lt;=Paramètres!$B$13,"Initiale",IF(B57&lt;=Paramètres!$B$13+Paramètres!$B$14,"Développement",IF(B57&lt;=Paramètres!$B$13+Paramètres!$B$14+Paramètres!$B$15,"Milieu",IF(B57&lt;=Paramètres!$B$13+Paramètres!$B$14+Paramètres!$B$15+Paramètres!$B$16,"Fin","Après récolte")))))</f>
        <v>Milieu</v>
      </c>
      <c r="D57" s="6">
        <f>IF(B57="","",IF(B57&lt;=Paramètres!$B$13+Paramètres!$B$14,Paramètres!$B$11 + (Paramètres!$B$12-Paramètres!$B$11)*MAX(0,B57)/(Paramètres!$B$13+Paramètres!$B$14),Paramètres!$B$12))</f>
        <v>1.5</v>
      </c>
      <c r="E57" s="6">
        <f>IF(D57="","",(Paramètres!$B$7-Paramètres!$B$8)*Paramètres!$B$9*D57*1000)</f>
        <v>255</v>
      </c>
      <c r="F57">
        <f>IF(E57="","",Paramètres!$B$10*E57)</f>
        <v>140.25</v>
      </c>
      <c r="G57" s="5">
        <v>0</v>
      </c>
      <c r="H57" s="5">
        <v>2.7469999999999999</v>
      </c>
      <c r="I57" s="5">
        <v>0</v>
      </c>
      <c r="J57">
        <f>IF(B57="","",IF(B57&lt;=Paramètres!$B$13,Paramètres!$B$17,IF(B57&lt;=Paramètres!$B$13+Paramètres!$B$14,Paramètres!$B$17 + (Paramètres!$B$18-Paramètres!$B$17)*(B57-Paramètres!$B$13)/Paramètres!$B$14,IF(B57&lt;=Paramètres!$B$13+Paramètres!$B$14+Paramètres!$B$15,Paramètres!$B$18,IF(B57&lt;=Paramètres!$B$13+Paramètres!$B$14+Paramètres!$B$15+Paramètres!$B$16,Paramètres!$B$18 + (Paramètres!$B$19-Paramètres!$B$18)*(B57-(Paramètres!$B$13+Paramètres!$B$14+Paramètres!$B$15))/Paramètres!$B$16,Paramètres!$B$19)))))</f>
        <v>1.25</v>
      </c>
      <c r="K57">
        <f t="shared" si="0"/>
        <v>3.4337499999999999</v>
      </c>
      <c r="L57" s="6">
        <f t="shared" si="3"/>
        <v>212.87426464784747</v>
      </c>
      <c r="M57" s="6">
        <f t="shared" si="4"/>
        <v>42.125735352152532</v>
      </c>
      <c r="N57">
        <f t="shared" si="5"/>
        <v>1</v>
      </c>
      <c r="O57">
        <f t="shared" si="6"/>
        <v>3.4337499999999999</v>
      </c>
      <c r="P57" s="6">
        <f t="shared" si="1"/>
        <v>209.44051464784746</v>
      </c>
      <c r="Q57" t="str">
        <f t="shared" si="7"/>
        <v>Non</v>
      </c>
      <c r="R57" t="str">
        <f t="shared" si="8"/>
        <v>Non</v>
      </c>
    </row>
    <row r="58" spans="1:18" x14ac:dyDescent="0.25">
      <c r="A58" s="4">
        <f t="shared" si="2"/>
        <v>38878</v>
      </c>
      <c r="B58">
        <f>IF(B57+1 &gt;Paramètres!$B$6,"",B57+1)</f>
        <v>56</v>
      </c>
      <c r="C58" t="str">
        <f>IF(B58="","",IF(B58&lt;=Paramètres!$B$13,"Initiale",IF(B58&lt;=Paramètres!$B$13+Paramètres!$B$14,"Développement",IF(B58&lt;=Paramètres!$B$13+Paramètres!$B$14+Paramètres!$B$15,"Milieu",IF(B58&lt;=Paramètres!$B$13+Paramètres!$B$14+Paramètres!$B$15+Paramètres!$B$16,"Fin","Après récolte")))))</f>
        <v>Milieu</v>
      </c>
      <c r="D58" s="6">
        <f>IF(B58="","",IF(B58&lt;=Paramètres!$B$13+Paramètres!$B$14,Paramètres!$B$11 + (Paramètres!$B$12-Paramètres!$B$11)*MAX(0,B58)/(Paramètres!$B$13+Paramètres!$B$14),Paramètres!$B$12))</f>
        <v>1.5</v>
      </c>
      <c r="E58" s="6">
        <f>IF(D58="","",(Paramètres!$B$7-Paramètres!$B$8)*Paramètres!$B$9*D58*1000)</f>
        <v>255</v>
      </c>
      <c r="F58">
        <f>IF(E58="","",Paramètres!$B$10*E58)</f>
        <v>140.25</v>
      </c>
      <c r="G58" s="5">
        <v>0</v>
      </c>
      <c r="H58" s="5">
        <v>3.6920000000000002</v>
      </c>
      <c r="I58" s="5">
        <v>0</v>
      </c>
      <c r="J58">
        <f>IF(B58="","",IF(B58&lt;=Paramètres!$B$13,Paramètres!$B$17,IF(B58&lt;=Paramètres!$B$13+Paramètres!$B$14,Paramètres!$B$17 + (Paramètres!$B$18-Paramètres!$B$17)*(B58-Paramètres!$B$13)/Paramètres!$B$14,IF(B58&lt;=Paramètres!$B$13+Paramètres!$B$14+Paramètres!$B$15,Paramètres!$B$18,IF(B58&lt;=Paramètres!$B$13+Paramètres!$B$14+Paramètres!$B$15+Paramètres!$B$16,Paramètres!$B$18 + (Paramètres!$B$19-Paramètres!$B$18)*(B58-(Paramètres!$B$13+Paramètres!$B$14+Paramètres!$B$15))/Paramètres!$B$16,Paramètres!$B$19)))))</f>
        <v>1.25</v>
      </c>
      <c r="K58">
        <f t="shared" si="0"/>
        <v>4.6150000000000002</v>
      </c>
      <c r="L58" s="6">
        <f t="shared" si="3"/>
        <v>209.44051464784746</v>
      </c>
      <c r="M58" s="6">
        <f t="shared" si="4"/>
        <v>45.559485352152535</v>
      </c>
      <c r="N58">
        <f t="shared" si="5"/>
        <v>1</v>
      </c>
      <c r="O58">
        <f t="shared" si="6"/>
        <v>4.6150000000000002</v>
      </c>
      <c r="P58" s="6">
        <f t="shared" si="1"/>
        <v>204.82551464784746</v>
      </c>
      <c r="Q58" t="str">
        <f t="shared" si="7"/>
        <v>Non</v>
      </c>
      <c r="R58" t="str">
        <f t="shared" si="8"/>
        <v>Non</v>
      </c>
    </row>
    <row r="59" spans="1:18" x14ac:dyDescent="0.25">
      <c r="A59" s="4">
        <f t="shared" si="2"/>
        <v>38879</v>
      </c>
      <c r="B59">
        <f>IF(B58+1 &gt;Paramètres!$B$6,"",B58+1)</f>
        <v>57</v>
      </c>
      <c r="C59" t="str">
        <f>IF(B59="","",IF(B59&lt;=Paramètres!$B$13,"Initiale",IF(B59&lt;=Paramètres!$B$13+Paramètres!$B$14,"Développement",IF(B59&lt;=Paramètres!$B$13+Paramètres!$B$14+Paramètres!$B$15,"Milieu",IF(B59&lt;=Paramètres!$B$13+Paramètres!$B$14+Paramètres!$B$15+Paramètres!$B$16,"Fin","Après récolte")))))</f>
        <v>Milieu</v>
      </c>
      <c r="D59" s="6">
        <f>IF(B59="","",IF(B59&lt;=Paramètres!$B$13+Paramètres!$B$14,Paramètres!$B$11 + (Paramètres!$B$12-Paramètres!$B$11)*MAX(0,B59)/(Paramètres!$B$13+Paramètres!$B$14),Paramètres!$B$12))</f>
        <v>1.5</v>
      </c>
      <c r="E59" s="6">
        <f>IF(D59="","",(Paramètres!$B$7-Paramètres!$B$8)*Paramètres!$B$9*D59*1000)</f>
        <v>255</v>
      </c>
      <c r="F59">
        <f>IF(E59="","",Paramètres!$B$10*E59)</f>
        <v>140.25</v>
      </c>
      <c r="G59" s="5">
        <v>3.3109999999999999</v>
      </c>
      <c r="H59" s="5">
        <v>3.9359999999999999</v>
      </c>
      <c r="I59" s="5">
        <v>0</v>
      </c>
      <c r="J59">
        <f>IF(B59="","",IF(B59&lt;=Paramètres!$B$13,Paramètres!$B$17,IF(B59&lt;=Paramètres!$B$13+Paramètres!$B$14,Paramètres!$B$17 + (Paramètres!$B$18-Paramètres!$B$17)*(B59-Paramètres!$B$13)/Paramètres!$B$14,IF(B59&lt;=Paramètres!$B$13+Paramètres!$B$14+Paramètres!$B$15,Paramètres!$B$18,IF(B59&lt;=Paramètres!$B$13+Paramètres!$B$14+Paramètres!$B$15+Paramètres!$B$16,Paramètres!$B$18 + (Paramètres!$B$19-Paramètres!$B$18)*(B59-(Paramètres!$B$13+Paramètres!$B$14+Paramètres!$B$15))/Paramètres!$B$16,Paramètres!$B$19)))))</f>
        <v>1.25</v>
      </c>
      <c r="K59">
        <f t="shared" si="0"/>
        <v>4.92</v>
      </c>
      <c r="L59" s="6">
        <f t="shared" si="3"/>
        <v>204.82551464784746</v>
      </c>
      <c r="M59" s="6">
        <f t="shared" si="4"/>
        <v>50.174485352152544</v>
      </c>
      <c r="N59">
        <f t="shared" si="5"/>
        <v>1</v>
      </c>
      <c r="O59">
        <f t="shared" si="6"/>
        <v>4.92</v>
      </c>
      <c r="P59" s="6">
        <f t="shared" si="1"/>
        <v>203.21651464784748</v>
      </c>
      <c r="Q59" t="str">
        <f t="shared" si="7"/>
        <v>Non</v>
      </c>
      <c r="R59" t="str">
        <f t="shared" si="8"/>
        <v>Non</v>
      </c>
    </row>
    <row r="60" spans="1:18" x14ac:dyDescent="0.25">
      <c r="A60" s="4">
        <f t="shared" si="2"/>
        <v>38880</v>
      </c>
      <c r="B60">
        <f>IF(B59+1 &gt;Paramètres!$B$6,"",B59+1)</f>
        <v>58</v>
      </c>
      <c r="C60" t="str">
        <f>IF(B60="","",IF(B60&lt;=Paramètres!$B$13,"Initiale",IF(B60&lt;=Paramètres!$B$13+Paramètres!$B$14,"Développement",IF(B60&lt;=Paramètres!$B$13+Paramètres!$B$14+Paramètres!$B$15,"Milieu",IF(B60&lt;=Paramètres!$B$13+Paramètres!$B$14+Paramètres!$B$15+Paramètres!$B$16,"Fin","Après récolte")))))</f>
        <v>Milieu</v>
      </c>
      <c r="D60" s="6">
        <f>IF(B60="","",IF(B60&lt;=Paramètres!$B$13+Paramètres!$B$14,Paramètres!$B$11 + (Paramètres!$B$12-Paramètres!$B$11)*MAX(0,B60)/(Paramètres!$B$13+Paramètres!$B$14),Paramètres!$B$12))</f>
        <v>1.5</v>
      </c>
      <c r="E60" s="6">
        <f>IF(D60="","",(Paramètres!$B$7-Paramètres!$B$8)*Paramètres!$B$9*D60*1000)</f>
        <v>255</v>
      </c>
      <c r="F60">
        <f>IF(E60="","",Paramètres!$B$10*E60)</f>
        <v>140.25</v>
      </c>
      <c r="G60" s="5">
        <v>4.569</v>
      </c>
      <c r="H60" s="5">
        <v>3.2989999999999999</v>
      </c>
      <c r="I60" s="5">
        <v>0</v>
      </c>
      <c r="J60">
        <f>IF(B60="","",IF(B60&lt;=Paramètres!$B$13,Paramètres!$B$17,IF(B60&lt;=Paramètres!$B$13+Paramètres!$B$14,Paramètres!$B$17 + (Paramètres!$B$18-Paramètres!$B$17)*(B60-Paramètres!$B$13)/Paramètres!$B$14,IF(B60&lt;=Paramètres!$B$13+Paramètres!$B$14+Paramètres!$B$15,Paramètres!$B$18,IF(B60&lt;=Paramètres!$B$13+Paramètres!$B$14+Paramètres!$B$15+Paramètres!$B$16,Paramètres!$B$18 + (Paramètres!$B$19-Paramètres!$B$18)*(B60-(Paramètres!$B$13+Paramètres!$B$14+Paramètres!$B$15))/Paramètres!$B$16,Paramètres!$B$19)))))</f>
        <v>1.25</v>
      </c>
      <c r="K60">
        <f t="shared" si="0"/>
        <v>4.1237500000000002</v>
      </c>
      <c r="L60" s="6">
        <f t="shared" si="3"/>
        <v>203.21651464784748</v>
      </c>
      <c r="M60" s="6">
        <f t="shared" si="4"/>
        <v>51.783485352152525</v>
      </c>
      <c r="N60">
        <f t="shared" si="5"/>
        <v>1</v>
      </c>
      <c r="O60">
        <f t="shared" si="6"/>
        <v>4.1237500000000002</v>
      </c>
      <c r="P60" s="6">
        <f t="shared" si="1"/>
        <v>203.66176464784746</v>
      </c>
      <c r="Q60" t="str">
        <f t="shared" si="7"/>
        <v>Non</v>
      </c>
      <c r="R60" t="str">
        <f t="shared" si="8"/>
        <v>Non</v>
      </c>
    </row>
    <row r="61" spans="1:18" x14ac:dyDescent="0.25">
      <c r="A61" s="4">
        <f t="shared" si="2"/>
        <v>38881</v>
      </c>
      <c r="B61">
        <f>IF(B60+1 &gt;Paramètres!$B$6,"",B60+1)</f>
        <v>59</v>
      </c>
      <c r="C61" t="str">
        <f>IF(B61="","",IF(B61&lt;=Paramètres!$B$13,"Initiale",IF(B61&lt;=Paramètres!$B$13+Paramètres!$B$14,"Développement",IF(B61&lt;=Paramètres!$B$13+Paramètres!$B$14+Paramètres!$B$15,"Milieu",IF(B61&lt;=Paramètres!$B$13+Paramètres!$B$14+Paramètres!$B$15+Paramètres!$B$16,"Fin","Après récolte")))))</f>
        <v>Milieu</v>
      </c>
      <c r="D61" s="6">
        <f>IF(B61="","",IF(B61&lt;=Paramètres!$B$13+Paramètres!$B$14,Paramètres!$B$11 + (Paramètres!$B$12-Paramètres!$B$11)*MAX(0,B61)/(Paramètres!$B$13+Paramètres!$B$14),Paramètres!$B$12))</f>
        <v>1.5</v>
      </c>
      <c r="E61" s="6">
        <f>IF(D61="","",(Paramètres!$B$7-Paramètres!$B$8)*Paramètres!$B$9*D61*1000)</f>
        <v>255</v>
      </c>
      <c r="F61">
        <f>IF(E61="","",Paramètres!$B$10*E61)</f>
        <v>140.25</v>
      </c>
      <c r="G61" s="5">
        <v>1.8260000000000001</v>
      </c>
      <c r="H61" s="5">
        <v>3.9129999999999998</v>
      </c>
      <c r="I61" s="5">
        <v>0</v>
      </c>
      <c r="J61">
        <f>IF(B61="","",IF(B61&lt;=Paramètres!$B$13,Paramètres!$B$17,IF(B61&lt;=Paramètres!$B$13+Paramètres!$B$14,Paramètres!$B$17 + (Paramètres!$B$18-Paramètres!$B$17)*(B61-Paramètres!$B$13)/Paramètres!$B$14,IF(B61&lt;=Paramètres!$B$13+Paramètres!$B$14+Paramètres!$B$15,Paramètres!$B$18,IF(B61&lt;=Paramètres!$B$13+Paramètres!$B$14+Paramètres!$B$15+Paramètres!$B$16,Paramètres!$B$18 + (Paramètres!$B$19-Paramètres!$B$18)*(B61-(Paramètres!$B$13+Paramètres!$B$14+Paramètres!$B$15))/Paramètres!$B$16,Paramètres!$B$19)))))</f>
        <v>1.25</v>
      </c>
      <c r="K61">
        <f t="shared" si="0"/>
        <v>4.8912499999999994</v>
      </c>
      <c r="L61" s="6">
        <f t="shared" si="3"/>
        <v>203.66176464784746</v>
      </c>
      <c r="M61" s="6">
        <f t="shared" si="4"/>
        <v>51.338235352152537</v>
      </c>
      <c r="N61">
        <f t="shared" si="5"/>
        <v>1</v>
      </c>
      <c r="O61">
        <f t="shared" si="6"/>
        <v>4.8912499999999994</v>
      </c>
      <c r="P61" s="6">
        <f t="shared" si="1"/>
        <v>200.59651464784747</v>
      </c>
      <c r="Q61" t="str">
        <f t="shared" si="7"/>
        <v>Non</v>
      </c>
      <c r="R61" t="str">
        <f t="shared" si="8"/>
        <v>Non</v>
      </c>
    </row>
    <row r="62" spans="1:18" x14ac:dyDescent="0.25">
      <c r="A62" s="4">
        <f t="shared" si="2"/>
        <v>38882</v>
      </c>
      <c r="B62">
        <f>IF(B61+1 &gt;Paramètres!$B$6,"",B61+1)</f>
        <v>60</v>
      </c>
      <c r="C62" t="str">
        <f>IF(B62="","",IF(B62&lt;=Paramètres!$B$13,"Initiale",IF(B62&lt;=Paramètres!$B$13+Paramètres!$B$14,"Développement",IF(B62&lt;=Paramètres!$B$13+Paramètres!$B$14+Paramètres!$B$15,"Milieu",IF(B62&lt;=Paramètres!$B$13+Paramètres!$B$14+Paramètres!$B$15+Paramètres!$B$16,"Fin","Après récolte")))))</f>
        <v>Milieu</v>
      </c>
      <c r="D62" s="6">
        <f>IF(B62="","",IF(B62&lt;=Paramètres!$B$13+Paramètres!$B$14,Paramètres!$B$11 + (Paramètres!$B$12-Paramètres!$B$11)*MAX(0,B62)/(Paramètres!$B$13+Paramètres!$B$14),Paramètres!$B$12))</f>
        <v>1.5</v>
      </c>
      <c r="E62" s="6">
        <f>IF(D62="","",(Paramètres!$B$7-Paramètres!$B$8)*Paramètres!$B$9*D62*1000)</f>
        <v>255</v>
      </c>
      <c r="F62">
        <f>IF(E62="","",Paramètres!$B$10*E62)</f>
        <v>140.25</v>
      </c>
      <c r="G62" s="5">
        <v>3.3820000000000001</v>
      </c>
      <c r="H62" s="5">
        <v>2.6440000000000001</v>
      </c>
      <c r="I62" s="5">
        <v>0</v>
      </c>
      <c r="J62">
        <f>IF(B62="","",IF(B62&lt;=Paramètres!$B$13,Paramètres!$B$17,IF(B62&lt;=Paramètres!$B$13+Paramètres!$B$14,Paramètres!$B$17 + (Paramètres!$B$18-Paramètres!$B$17)*(B62-Paramètres!$B$13)/Paramètres!$B$14,IF(B62&lt;=Paramètres!$B$13+Paramètres!$B$14+Paramètres!$B$15,Paramètres!$B$18,IF(B62&lt;=Paramètres!$B$13+Paramètres!$B$14+Paramètres!$B$15+Paramètres!$B$16,Paramètres!$B$18 + (Paramètres!$B$19-Paramètres!$B$18)*(B62-(Paramètres!$B$13+Paramètres!$B$14+Paramètres!$B$15))/Paramètres!$B$16,Paramètres!$B$19)))))</f>
        <v>1.25</v>
      </c>
      <c r="K62">
        <f t="shared" si="0"/>
        <v>3.3050000000000002</v>
      </c>
      <c r="L62" s="6">
        <f t="shared" si="3"/>
        <v>200.59651464784747</v>
      </c>
      <c r="M62" s="6">
        <f t="shared" si="4"/>
        <v>54.403485352152529</v>
      </c>
      <c r="N62">
        <f t="shared" si="5"/>
        <v>1</v>
      </c>
      <c r="O62">
        <f t="shared" si="6"/>
        <v>3.3050000000000002</v>
      </c>
      <c r="P62" s="6">
        <f t="shared" si="1"/>
        <v>200.67351464784747</v>
      </c>
      <c r="Q62" t="str">
        <f t="shared" si="7"/>
        <v>Non</v>
      </c>
      <c r="R62" t="str">
        <f t="shared" si="8"/>
        <v>Non</v>
      </c>
    </row>
    <row r="63" spans="1:18" x14ac:dyDescent="0.25">
      <c r="A63" s="4">
        <f t="shared" si="2"/>
        <v>38883</v>
      </c>
      <c r="B63">
        <f>IF(B62+1 &gt;Paramètres!$B$6,"",B62+1)</f>
        <v>61</v>
      </c>
      <c r="C63" t="str">
        <f>IF(B63="","",IF(B63&lt;=Paramètres!$B$13,"Initiale",IF(B63&lt;=Paramètres!$B$13+Paramètres!$B$14,"Développement",IF(B63&lt;=Paramètres!$B$13+Paramètres!$B$14+Paramètres!$B$15,"Milieu",IF(B63&lt;=Paramètres!$B$13+Paramètres!$B$14+Paramètres!$B$15+Paramètres!$B$16,"Fin","Après récolte")))))</f>
        <v>Milieu</v>
      </c>
      <c r="D63" s="6">
        <f>IF(B63="","",IF(B63&lt;=Paramètres!$B$13+Paramètres!$B$14,Paramètres!$B$11 + (Paramètres!$B$12-Paramètres!$B$11)*MAX(0,B63)/(Paramètres!$B$13+Paramètres!$B$14),Paramètres!$B$12))</f>
        <v>1.5</v>
      </c>
      <c r="E63" s="6">
        <f>IF(D63="","",(Paramètres!$B$7-Paramètres!$B$8)*Paramètres!$B$9*D63*1000)</f>
        <v>255</v>
      </c>
      <c r="F63">
        <f>IF(E63="","",Paramètres!$B$10*E63)</f>
        <v>140.25</v>
      </c>
      <c r="G63" s="5">
        <v>0</v>
      </c>
      <c r="H63" s="5">
        <v>4.0979999999999999</v>
      </c>
      <c r="I63" s="5">
        <v>0</v>
      </c>
      <c r="J63">
        <f>IF(B63="","",IF(B63&lt;=Paramètres!$B$13,Paramètres!$B$17,IF(B63&lt;=Paramètres!$B$13+Paramètres!$B$14,Paramètres!$B$17 + (Paramètres!$B$18-Paramètres!$B$17)*(B63-Paramètres!$B$13)/Paramètres!$B$14,IF(B63&lt;=Paramètres!$B$13+Paramètres!$B$14+Paramètres!$B$15,Paramètres!$B$18,IF(B63&lt;=Paramètres!$B$13+Paramètres!$B$14+Paramètres!$B$15+Paramètres!$B$16,Paramètres!$B$18 + (Paramètres!$B$19-Paramètres!$B$18)*(B63-(Paramètres!$B$13+Paramètres!$B$14+Paramètres!$B$15))/Paramètres!$B$16,Paramètres!$B$19)))))</f>
        <v>1.25</v>
      </c>
      <c r="K63">
        <f t="shared" si="0"/>
        <v>5.1224999999999996</v>
      </c>
      <c r="L63" s="6">
        <f t="shared" si="3"/>
        <v>200.67351464784747</v>
      </c>
      <c r="M63" s="6">
        <f t="shared" si="4"/>
        <v>54.326485352152531</v>
      </c>
      <c r="N63">
        <f t="shared" si="5"/>
        <v>1</v>
      </c>
      <c r="O63">
        <f t="shared" si="6"/>
        <v>5.1224999999999996</v>
      </c>
      <c r="P63" s="6">
        <f t="shared" si="1"/>
        <v>195.55101464784747</v>
      </c>
      <c r="Q63" t="str">
        <f t="shared" si="7"/>
        <v>Non</v>
      </c>
      <c r="R63" t="str">
        <f t="shared" si="8"/>
        <v>Non</v>
      </c>
    </row>
    <row r="64" spans="1:18" x14ac:dyDescent="0.25">
      <c r="A64" s="4">
        <f t="shared" si="2"/>
        <v>38884</v>
      </c>
      <c r="B64">
        <f>IF(B63+1 &gt;Paramètres!$B$6,"",B63+1)</f>
        <v>62</v>
      </c>
      <c r="C64" t="str">
        <f>IF(B64="","",IF(B64&lt;=Paramètres!$B$13,"Initiale",IF(B64&lt;=Paramètres!$B$13+Paramètres!$B$14,"Développement",IF(B64&lt;=Paramètres!$B$13+Paramètres!$B$14+Paramètres!$B$15,"Milieu",IF(B64&lt;=Paramètres!$B$13+Paramètres!$B$14+Paramètres!$B$15+Paramètres!$B$16,"Fin","Après récolte")))))</f>
        <v>Milieu</v>
      </c>
      <c r="D64" s="6">
        <f>IF(B64="","",IF(B64&lt;=Paramètres!$B$13+Paramètres!$B$14,Paramètres!$B$11 + (Paramètres!$B$12-Paramètres!$B$11)*MAX(0,B64)/(Paramètres!$B$13+Paramètres!$B$14),Paramètres!$B$12))</f>
        <v>1.5</v>
      </c>
      <c r="E64" s="6">
        <f>IF(D64="","",(Paramètres!$B$7-Paramètres!$B$8)*Paramètres!$B$9*D64*1000)</f>
        <v>255</v>
      </c>
      <c r="F64">
        <f>IF(E64="","",Paramètres!$B$10*E64)</f>
        <v>140.25</v>
      </c>
      <c r="G64" s="5">
        <v>0</v>
      </c>
      <c r="H64" s="5">
        <v>4.2629999999999999</v>
      </c>
      <c r="I64" s="5">
        <v>0</v>
      </c>
      <c r="J64">
        <f>IF(B64="","",IF(B64&lt;=Paramètres!$B$13,Paramètres!$B$17,IF(B64&lt;=Paramètres!$B$13+Paramètres!$B$14,Paramètres!$B$17 + (Paramètres!$B$18-Paramètres!$B$17)*(B64-Paramètres!$B$13)/Paramètres!$B$14,IF(B64&lt;=Paramètres!$B$13+Paramètres!$B$14+Paramètres!$B$15,Paramètres!$B$18,IF(B64&lt;=Paramètres!$B$13+Paramètres!$B$14+Paramètres!$B$15+Paramètres!$B$16,Paramètres!$B$18 + (Paramètres!$B$19-Paramètres!$B$18)*(B64-(Paramètres!$B$13+Paramètres!$B$14+Paramètres!$B$15))/Paramètres!$B$16,Paramètres!$B$19)))))</f>
        <v>1.25</v>
      </c>
      <c r="K64">
        <f t="shared" si="0"/>
        <v>5.3287499999999994</v>
      </c>
      <c r="L64" s="6">
        <f t="shared" si="3"/>
        <v>195.55101464784747</v>
      </c>
      <c r="M64" s="6">
        <f t="shared" si="4"/>
        <v>59.448985352152533</v>
      </c>
      <c r="N64">
        <f t="shared" si="5"/>
        <v>1</v>
      </c>
      <c r="O64">
        <f t="shared" si="6"/>
        <v>5.3287499999999994</v>
      </c>
      <c r="P64" s="6">
        <f t="shared" si="1"/>
        <v>190.22226464784745</v>
      </c>
      <c r="Q64" t="str">
        <f t="shared" si="7"/>
        <v>Non</v>
      </c>
      <c r="R64" t="str">
        <f t="shared" si="8"/>
        <v>Non</v>
      </c>
    </row>
    <row r="65" spans="1:18" x14ac:dyDescent="0.25">
      <c r="A65" s="4">
        <f t="shared" si="2"/>
        <v>38885</v>
      </c>
      <c r="B65">
        <f>IF(B64+1 &gt;Paramètres!$B$6,"",B64+1)</f>
        <v>63</v>
      </c>
      <c r="C65" t="str">
        <f>IF(B65="","",IF(B65&lt;=Paramètres!$B$13,"Initiale",IF(B65&lt;=Paramètres!$B$13+Paramètres!$B$14,"Développement",IF(B65&lt;=Paramètres!$B$13+Paramètres!$B$14+Paramètres!$B$15,"Milieu",IF(B65&lt;=Paramètres!$B$13+Paramètres!$B$14+Paramètres!$B$15+Paramètres!$B$16,"Fin","Après récolte")))))</f>
        <v>Milieu</v>
      </c>
      <c r="D65" s="6">
        <f>IF(B65="","",IF(B65&lt;=Paramètres!$B$13+Paramètres!$B$14,Paramètres!$B$11 + (Paramètres!$B$12-Paramètres!$B$11)*MAX(0,B65)/(Paramètres!$B$13+Paramètres!$B$14),Paramètres!$B$12))</f>
        <v>1.5</v>
      </c>
      <c r="E65" s="6">
        <f>IF(D65="","",(Paramètres!$B$7-Paramètres!$B$8)*Paramètres!$B$9*D65*1000)</f>
        <v>255</v>
      </c>
      <c r="F65">
        <f>IF(E65="","",Paramètres!$B$10*E65)</f>
        <v>140.25</v>
      </c>
      <c r="G65" s="5">
        <v>0</v>
      </c>
      <c r="H65" s="5">
        <v>4.55</v>
      </c>
      <c r="I65" s="5">
        <v>0</v>
      </c>
      <c r="J65">
        <f>IF(B65="","",IF(B65&lt;=Paramètres!$B$13,Paramètres!$B$17,IF(B65&lt;=Paramètres!$B$13+Paramètres!$B$14,Paramètres!$B$17 + (Paramètres!$B$18-Paramètres!$B$17)*(B65-Paramètres!$B$13)/Paramètres!$B$14,IF(B65&lt;=Paramètres!$B$13+Paramètres!$B$14+Paramètres!$B$15,Paramètres!$B$18,IF(B65&lt;=Paramètres!$B$13+Paramètres!$B$14+Paramètres!$B$15+Paramètres!$B$16,Paramètres!$B$18 + (Paramètres!$B$19-Paramètres!$B$18)*(B65-(Paramètres!$B$13+Paramètres!$B$14+Paramètres!$B$15))/Paramètres!$B$16,Paramètres!$B$19)))))</f>
        <v>1.25</v>
      </c>
      <c r="K65">
        <f t="shared" si="0"/>
        <v>5.6875</v>
      </c>
      <c r="L65" s="6">
        <f t="shared" si="3"/>
        <v>190.22226464784745</v>
      </c>
      <c r="M65" s="6">
        <f t="shared" si="4"/>
        <v>64.777735352152547</v>
      </c>
      <c r="N65">
        <f t="shared" si="5"/>
        <v>1</v>
      </c>
      <c r="O65">
        <f t="shared" si="6"/>
        <v>5.6875</v>
      </c>
      <c r="P65" s="6">
        <f t="shared" si="1"/>
        <v>184.53476464784745</v>
      </c>
      <c r="Q65" t="str">
        <f t="shared" si="7"/>
        <v>Non</v>
      </c>
      <c r="R65" t="str">
        <f t="shared" si="8"/>
        <v>Non</v>
      </c>
    </row>
    <row r="66" spans="1:18" x14ac:dyDescent="0.25">
      <c r="A66" s="4">
        <f t="shared" si="2"/>
        <v>38886</v>
      </c>
      <c r="B66">
        <f>IF(B65+1 &gt;Paramètres!$B$6,"",B65+1)</f>
        <v>64</v>
      </c>
      <c r="C66" t="str">
        <f>IF(B66="","",IF(B66&lt;=Paramètres!$B$13,"Initiale",IF(B66&lt;=Paramètres!$B$13+Paramètres!$B$14,"Développement",IF(B66&lt;=Paramètres!$B$13+Paramètres!$B$14+Paramètres!$B$15,"Milieu",IF(B66&lt;=Paramètres!$B$13+Paramètres!$B$14+Paramètres!$B$15+Paramètres!$B$16,"Fin","Après récolte")))))</f>
        <v>Milieu</v>
      </c>
      <c r="D66" s="6">
        <f>IF(B66="","",IF(B66&lt;=Paramètres!$B$13+Paramètres!$B$14,Paramètres!$B$11 + (Paramètres!$B$12-Paramètres!$B$11)*MAX(0,B66)/(Paramètres!$B$13+Paramètres!$B$14),Paramètres!$B$12))</f>
        <v>1.5</v>
      </c>
      <c r="E66" s="6">
        <f>IF(D66="","",(Paramètres!$B$7-Paramètres!$B$8)*Paramètres!$B$9*D66*1000)</f>
        <v>255</v>
      </c>
      <c r="F66">
        <f>IF(E66="","",Paramètres!$B$10*E66)</f>
        <v>140.25</v>
      </c>
      <c r="G66" s="5">
        <v>3.044</v>
      </c>
      <c r="H66" s="5">
        <v>3.5979999999999999</v>
      </c>
      <c r="I66" s="5">
        <v>0</v>
      </c>
      <c r="J66">
        <f>IF(B66="","",IF(B66&lt;=Paramètres!$B$13,Paramètres!$B$17,IF(B66&lt;=Paramètres!$B$13+Paramètres!$B$14,Paramètres!$B$17 + (Paramètres!$B$18-Paramètres!$B$17)*(B66-Paramètres!$B$13)/Paramètres!$B$14,IF(B66&lt;=Paramètres!$B$13+Paramètres!$B$14+Paramètres!$B$15,Paramètres!$B$18,IF(B66&lt;=Paramètres!$B$13+Paramètres!$B$14+Paramètres!$B$15+Paramètres!$B$16,Paramètres!$B$18 + (Paramètres!$B$19-Paramètres!$B$18)*(B66-(Paramètres!$B$13+Paramètres!$B$14+Paramètres!$B$15))/Paramètres!$B$16,Paramètres!$B$19)))))</f>
        <v>1.25</v>
      </c>
      <c r="K66">
        <f t="shared" ref="K66:K129" si="9">IF(H66="","",H66*J66)</f>
        <v>4.4974999999999996</v>
      </c>
      <c r="L66" s="6">
        <f t="shared" si="3"/>
        <v>184.53476464784745</v>
      </c>
      <c r="M66" s="6">
        <f t="shared" si="4"/>
        <v>70.465235352152547</v>
      </c>
      <c r="N66">
        <f t="shared" si="5"/>
        <v>1</v>
      </c>
      <c r="O66">
        <f t="shared" si="6"/>
        <v>4.4974999999999996</v>
      </c>
      <c r="P66" s="6">
        <f t="shared" si="1"/>
        <v>183.08126464784746</v>
      </c>
      <c r="Q66" t="str">
        <f t="shared" si="7"/>
        <v>Non</v>
      </c>
      <c r="R66" t="str">
        <f t="shared" si="8"/>
        <v>Non</v>
      </c>
    </row>
    <row r="67" spans="1:18" x14ac:dyDescent="0.25">
      <c r="A67" s="4">
        <f t="shared" si="2"/>
        <v>38887</v>
      </c>
      <c r="B67">
        <f>IF(B66+1 &gt;Paramètres!$B$6,"",B66+1)</f>
        <v>65</v>
      </c>
      <c r="C67" t="str">
        <f>IF(B67="","",IF(B67&lt;=Paramètres!$B$13,"Initiale",IF(B67&lt;=Paramètres!$B$13+Paramètres!$B$14,"Développement",IF(B67&lt;=Paramètres!$B$13+Paramètres!$B$14+Paramètres!$B$15,"Milieu",IF(B67&lt;=Paramètres!$B$13+Paramètres!$B$14+Paramètres!$B$15+Paramètres!$B$16,"Fin","Après récolte")))))</f>
        <v>Milieu</v>
      </c>
      <c r="D67" s="6">
        <f>IF(B67="","",IF(B67&lt;=Paramètres!$B$13+Paramètres!$B$14,Paramètres!$B$11 + (Paramètres!$B$12-Paramètres!$B$11)*MAX(0,B67)/(Paramètres!$B$13+Paramètres!$B$14),Paramètres!$B$12))</f>
        <v>1.5</v>
      </c>
      <c r="E67" s="6">
        <f>IF(D67="","",(Paramètres!$B$7-Paramètres!$B$8)*Paramètres!$B$9*D67*1000)</f>
        <v>255</v>
      </c>
      <c r="F67">
        <f>IF(E67="","",Paramètres!$B$10*E67)</f>
        <v>140.25</v>
      </c>
      <c r="G67" s="5">
        <v>0</v>
      </c>
      <c r="H67" s="5">
        <v>3.423</v>
      </c>
      <c r="I67" s="5">
        <v>0</v>
      </c>
      <c r="J67">
        <f>IF(B67="","",IF(B67&lt;=Paramètres!$B$13,Paramètres!$B$17,IF(B67&lt;=Paramètres!$B$13+Paramètres!$B$14,Paramètres!$B$17 + (Paramètres!$B$18-Paramètres!$B$17)*(B67-Paramètres!$B$13)/Paramètres!$B$14,IF(B67&lt;=Paramètres!$B$13+Paramètres!$B$14+Paramètres!$B$15,Paramètres!$B$18,IF(B67&lt;=Paramètres!$B$13+Paramètres!$B$14+Paramètres!$B$15+Paramètres!$B$16,Paramètres!$B$18 + (Paramètres!$B$19-Paramètres!$B$18)*(B67-(Paramètres!$B$13+Paramètres!$B$14+Paramètres!$B$15))/Paramètres!$B$16,Paramètres!$B$19)))))</f>
        <v>1.25</v>
      </c>
      <c r="K67">
        <f t="shared" si="9"/>
        <v>4.2787500000000005</v>
      </c>
      <c r="L67" s="6">
        <f t="shared" si="3"/>
        <v>183.08126464784746</v>
      </c>
      <c r="M67" s="6">
        <f t="shared" si="4"/>
        <v>71.918735352152538</v>
      </c>
      <c r="N67">
        <f t="shared" si="5"/>
        <v>1</v>
      </c>
      <c r="O67">
        <f t="shared" si="6"/>
        <v>4.2787500000000005</v>
      </c>
      <c r="P67" s="6">
        <f t="shared" ref="P67:P130" si="10">MAX(0,MIN(L67+G67+I67-O67,E67))</f>
        <v>178.80251464784746</v>
      </c>
      <c r="Q67" t="str">
        <f t="shared" si="7"/>
        <v>Non</v>
      </c>
      <c r="R67" t="str">
        <f t="shared" si="8"/>
        <v>Non</v>
      </c>
    </row>
    <row r="68" spans="1:18" x14ac:dyDescent="0.25">
      <c r="A68" s="4">
        <f t="shared" ref="A68:A131" si="11">IF(B68 = "","",$A$2+B68)</f>
        <v>38888</v>
      </c>
      <c r="B68">
        <f>IF(B67+1 &gt;Paramètres!$B$6,"",B67+1)</f>
        <v>66</v>
      </c>
      <c r="C68" t="str">
        <f>IF(B68="","",IF(B68&lt;=Paramètres!$B$13,"Initiale",IF(B68&lt;=Paramètres!$B$13+Paramètres!$B$14,"Développement",IF(B68&lt;=Paramètres!$B$13+Paramètres!$B$14+Paramètres!$B$15,"Milieu",IF(B68&lt;=Paramètres!$B$13+Paramètres!$B$14+Paramètres!$B$15+Paramètres!$B$16,"Fin","Après récolte")))))</f>
        <v>Milieu</v>
      </c>
      <c r="D68" s="6">
        <f>IF(B68="","",IF(B68&lt;=Paramètres!$B$13+Paramètres!$B$14,Paramètres!$B$11 + (Paramètres!$B$12-Paramètres!$B$11)*MAX(0,B68)/(Paramètres!$B$13+Paramètres!$B$14),Paramètres!$B$12))</f>
        <v>1.5</v>
      </c>
      <c r="E68" s="6">
        <f>IF(D68="","",(Paramètres!$B$7-Paramètres!$B$8)*Paramètres!$B$9*D68*1000)</f>
        <v>255</v>
      </c>
      <c r="F68">
        <f>IF(E68="","",Paramètres!$B$10*E68)</f>
        <v>140.25</v>
      </c>
      <c r="G68" s="5">
        <v>0</v>
      </c>
      <c r="H68" s="5">
        <v>3.528</v>
      </c>
      <c r="I68" s="5">
        <v>0</v>
      </c>
      <c r="J68">
        <f>IF(B68="","",IF(B68&lt;=Paramètres!$B$13,Paramètres!$B$17,IF(B68&lt;=Paramètres!$B$13+Paramètres!$B$14,Paramètres!$B$17 + (Paramètres!$B$18-Paramètres!$B$17)*(B68-Paramètres!$B$13)/Paramètres!$B$14,IF(B68&lt;=Paramètres!$B$13+Paramètres!$B$14+Paramètres!$B$15,Paramètres!$B$18,IF(B68&lt;=Paramètres!$B$13+Paramètres!$B$14+Paramètres!$B$15+Paramètres!$B$16,Paramètres!$B$18 + (Paramètres!$B$19-Paramètres!$B$18)*(B68-(Paramètres!$B$13+Paramètres!$B$14+Paramètres!$B$15))/Paramètres!$B$16,Paramètres!$B$19)))))</f>
        <v>1.25</v>
      </c>
      <c r="K68">
        <f t="shared" si="9"/>
        <v>4.41</v>
      </c>
      <c r="L68" s="6">
        <f t="shared" ref="L68:L132" si="12">(P67/E67)*E68</f>
        <v>178.80251464784746</v>
      </c>
      <c r="M68" s="6">
        <f t="shared" ref="M68:M132" si="13">E68-L68</f>
        <v>76.19748535215254</v>
      </c>
      <c r="N68">
        <f t="shared" ref="N68:N132" si="14">MAX(0,MIN(1,(E68-M68)/(E68-F68)))</f>
        <v>1</v>
      </c>
      <c r="O68">
        <f t="shared" ref="O68:O132" si="15">K68*N68</f>
        <v>4.41</v>
      </c>
      <c r="P68" s="6">
        <f t="shared" si="10"/>
        <v>174.39251464784746</v>
      </c>
      <c r="Q68" t="str">
        <f t="shared" ref="Q68:Q131" si="16">IF(M68="","",IF(M68&gt;F68,"Oui","Non"))</f>
        <v>Non</v>
      </c>
      <c r="R68" t="str">
        <f t="shared" ref="R68:R131" si="17">IF(N68="","",IF(M68&gt;E68,"Oui","Non"))</f>
        <v>Non</v>
      </c>
    </row>
    <row r="69" spans="1:18" x14ac:dyDescent="0.25">
      <c r="A69" s="4">
        <f t="shared" si="11"/>
        <v>38889</v>
      </c>
      <c r="B69">
        <f>IF(B68+1 &gt;Paramètres!$B$6,"",B68+1)</f>
        <v>67</v>
      </c>
      <c r="C69" t="str">
        <f>IF(B69="","",IF(B69&lt;=Paramètres!$B$13,"Initiale",IF(B69&lt;=Paramètres!$B$13+Paramètres!$B$14,"Développement",IF(B69&lt;=Paramètres!$B$13+Paramètres!$B$14+Paramètres!$B$15,"Milieu",IF(B69&lt;=Paramètres!$B$13+Paramètres!$B$14+Paramètres!$B$15+Paramètres!$B$16,"Fin","Après récolte")))))</f>
        <v>Milieu</v>
      </c>
      <c r="D69" s="6">
        <f>IF(B69="","",IF(B69&lt;=Paramètres!$B$13+Paramètres!$B$14,Paramètres!$B$11 + (Paramètres!$B$12-Paramètres!$B$11)*MAX(0,B69)/(Paramètres!$B$13+Paramètres!$B$14),Paramètres!$B$12))</f>
        <v>1.5</v>
      </c>
      <c r="E69" s="6">
        <f>IF(D69="","",(Paramètres!$B$7-Paramètres!$B$8)*Paramètres!$B$9*D69*1000)</f>
        <v>255</v>
      </c>
      <c r="F69">
        <f>IF(E69="","",Paramètres!$B$10*E69)</f>
        <v>140.25</v>
      </c>
      <c r="G69" s="5">
        <v>0</v>
      </c>
      <c r="H69" s="5">
        <v>4.2210000000000001</v>
      </c>
      <c r="I69" s="5">
        <v>0</v>
      </c>
      <c r="J69">
        <f>IF(B69="","",IF(B69&lt;=Paramètres!$B$13,Paramètres!$B$17,IF(B69&lt;=Paramètres!$B$13+Paramètres!$B$14,Paramètres!$B$17 + (Paramètres!$B$18-Paramètres!$B$17)*(B69-Paramètres!$B$13)/Paramètres!$B$14,IF(B69&lt;=Paramètres!$B$13+Paramètres!$B$14+Paramètres!$B$15,Paramètres!$B$18,IF(B69&lt;=Paramètres!$B$13+Paramètres!$B$14+Paramètres!$B$15+Paramètres!$B$16,Paramètres!$B$18 + (Paramètres!$B$19-Paramètres!$B$18)*(B69-(Paramètres!$B$13+Paramètres!$B$14+Paramètres!$B$15))/Paramètres!$B$16,Paramètres!$B$19)))))</f>
        <v>1.25</v>
      </c>
      <c r="K69">
        <f t="shared" si="9"/>
        <v>5.2762500000000001</v>
      </c>
      <c r="L69" s="6">
        <f t="shared" si="12"/>
        <v>174.39251464784746</v>
      </c>
      <c r="M69" s="6">
        <f t="shared" si="13"/>
        <v>80.607485352152537</v>
      </c>
      <c r="N69">
        <f t="shared" si="14"/>
        <v>1</v>
      </c>
      <c r="O69">
        <f t="shared" si="15"/>
        <v>5.2762500000000001</v>
      </c>
      <c r="P69" s="6">
        <f t="shared" si="10"/>
        <v>169.11626464784746</v>
      </c>
      <c r="Q69" t="str">
        <f t="shared" si="16"/>
        <v>Non</v>
      </c>
      <c r="R69" t="str">
        <f t="shared" si="17"/>
        <v>Non</v>
      </c>
    </row>
    <row r="70" spans="1:18" x14ac:dyDescent="0.25">
      <c r="A70" s="4">
        <f t="shared" si="11"/>
        <v>38890</v>
      </c>
      <c r="B70">
        <f>IF(B69+1 &gt;Paramètres!$B$6,"",B69+1)</f>
        <v>68</v>
      </c>
      <c r="C70" t="str">
        <f>IF(B70="","",IF(B70&lt;=Paramètres!$B$13,"Initiale",IF(B70&lt;=Paramètres!$B$13+Paramètres!$B$14,"Développement",IF(B70&lt;=Paramètres!$B$13+Paramètres!$B$14+Paramètres!$B$15,"Milieu",IF(B70&lt;=Paramètres!$B$13+Paramètres!$B$14+Paramètres!$B$15+Paramètres!$B$16,"Fin","Après récolte")))))</f>
        <v>Milieu</v>
      </c>
      <c r="D70" s="6">
        <f>IF(B70="","",IF(B70&lt;=Paramètres!$B$13+Paramètres!$B$14,Paramètres!$B$11 + (Paramètres!$B$12-Paramètres!$B$11)*MAX(0,B70)/(Paramètres!$B$13+Paramètres!$B$14),Paramètres!$B$12))</f>
        <v>1.5</v>
      </c>
      <c r="E70" s="6">
        <f>IF(D70="","",(Paramètres!$B$7-Paramètres!$B$8)*Paramètres!$B$9*D70*1000)</f>
        <v>255</v>
      </c>
      <c r="F70">
        <f>IF(E70="","",Paramètres!$B$10*E70)</f>
        <v>140.25</v>
      </c>
      <c r="G70" s="5">
        <v>0</v>
      </c>
      <c r="H70" s="5">
        <v>4.8440000000000003</v>
      </c>
      <c r="I70" s="5">
        <v>0</v>
      </c>
      <c r="J70">
        <f>IF(B70="","",IF(B70&lt;=Paramètres!$B$13,Paramètres!$B$17,IF(B70&lt;=Paramètres!$B$13+Paramètres!$B$14,Paramètres!$B$17 + (Paramètres!$B$18-Paramètres!$B$17)*(B70-Paramètres!$B$13)/Paramètres!$B$14,IF(B70&lt;=Paramètres!$B$13+Paramètres!$B$14+Paramètres!$B$15,Paramètres!$B$18,IF(B70&lt;=Paramètres!$B$13+Paramètres!$B$14+Paramètres!$B$15+Paramètres!$B$16,Paramètres!$B$18 + (Paramètres!$B$19-Paramètres!$B$18)*(B70-(Paramètres!$B$13+Paramètres!$B$14+Paramètres!$B$15))/Paramètres!$B$16,Paramètres!$B$19)))))</f>
        <v>1.25</v>
      </c>
      <c r="K70">
        <f t="shared" si="9"/>
        <v>6.0550000000000006</v>
      </c>
      <c r="L70" s="6">
        <f t="shared" si="12"/>
        <v>169.11626464784746</v>
      </c>
      <c r="M70" s="6">
        <f t="shared" si="13"/>
        <v>85.883735352152542</v>
      </c>
      <c r="N70">
        <f t="shared" si="14"/>
        <v>1</v>
      </c>
      <c r="O70">
        <f t="shared" si="15"/>
        <v>6.0550000000000006</v>
      </c>
      <c r="P70" s="6">
        <f t="shared" si="10"/>
        <v>163.06126464784745</v>
      </c>
      <c r="Q70" t="str">
        <f t="shared" si="16"/>
        <v>Non</v>
      </c>
      <c r="R70" t="str">
        <f t="shared" si="17"/>
        <v>Non</v>
      </c>
    </row>
    <row r="71" spans="1:18" x14ac:dyDescent="0.25">
      <c r="A71" s="4">
        <f t="shared" si="11"/>
        <v>38891</v>
      </c>
      <c r="B71">
        <f>IF(B70+1 &gt;Paramètres!$B$6,"",B70+1)</f>
        <v>69</v>
      </c>
      <c r="C71" t="str">
        <f>IF(B71="","",IF(B71&lt;=Paramètres!$B$13,"Initiale",IF(B71&lt;=Paramètres!$B$13+Paramètres!$B$14,"Développement",IF(B71&lt;=Paramètres!$B$13+Paramètres!$B$14+Paramètres!$B$15,"Milieu",IF(B71&lt;=Paramètres!$B$13+Paramètres!$B$14+Paramètres!$B$15+Paramètres!$B$16,"Fin","Après récolte")))))</f>
        <v>Milieu</v>
      </c>
      <c r="D71" s="6">
        <f>IF(B71="","",IF(B71&lt;=Paramètres!$B$13+Paramètres!$B$14,Paramètres!$B$11 + (Paramètres!$B$12-Paramètres!$B$11)*MAX(0,B71)/(Paramètres!$B$13+Paramètres!$B$14),Paramètres!$B$12))</f>
        <v>1.5</v>
      </c>
      <c r="E71" s="6">
        <f>IF(D71="","",(Paramètres!$B$7-Paramètres!$B$8)*Paramètres!$B$9*D71*1000)</f>
        <v>255</v>
      </c>
      <c r="F71">
        <f>IF(E71="","",Paramètres!$B$10*E71)</f>
        <v>140.25</v>
      </c>
      <c r="G71" s="5">
        <v>0</v>
      </c>
      <c r="H71" s="5">
        <v>4.5279999999999996</v>
      </c>
      <c r="I71" s="5">
        <v>0</v>
      </c>
      <c r="J71">
        <f>IF(B71="","",IF(B71&lt;=Paramètres!$B$13,Paramètres!$B$17,IF(B71&lt;=Paramètres!$B$13+Paramètres!$B$14,Paramètres!$B$17 + (Paramètres!$B$18-Paramètres!$B$17)*(B71-Paramètres!$B$13)/Paramètres!$B$14,IF(B71&lt;=Paramètres!$B$13+Paramètres!$B$14+Paramètres!$B$15,Paramètres!$B$18,IF(B71&lt;=Paramètres!$B$13+Paramètres!$B$14+Paramètres!$B$15+Paramètres!$B$16,Paramètres!$B$18 + (Paramètres!$B$19-Paramètres!$B$18)*(B71-(Paramètres!$B$13+Paramètres!$B$14+Paramètres!$B$15))/Paramètres!$B$16,Paramètres!$B$19)))))</f>
        <v>1.25</v>
      </c>
      <c r="K71">
        <f t="shared" si="9"/>
        <v>5.6599999999999993</v>
      </c>
      <c r="L71" s="6">
        <f t="shared" si="12"/>
        <v>163.06126464784745</v>
      </c>
      <c r="M71" s="6">
        <f t="shared" si="13"/>
        <v>91.938735352152548</v>
      </c>
      <c r="N71">
        <f t="shared" si="14"/>
        <v>1</v>
      </c>
      <c r="O71">
        <f t="shared" si="15"/>
        <v>5.6599999999999993</v>
      </c>
      <c r="P71" s="6">
        <f t="shared" si="10"/>
        <v>157.40126464784746</v>
      </c>
      <c r="Q71" t="str">
        <f t="shared" si="16"/>
        <v>Non</v>
      </c>
      <c r="R71" t="str">
        <f t="shared" si="17"/>
        <v>Non</v>
      </c>
    </row>
    <row r="72" spans="1:18" x14ac:dyDescent="0.25">
      <c r="A72" s="4">
        <f t="shared" si="11"/>
        <v>38892</v>
      </c>
      <c r="B72">
        <f>IF(B71+1 &gt;Paramètres!$B$6,"",B71+1)</f>
        <v>70</v>
      </c>
      <c r="C72" t="str">
        <f>IF(B72="","",IF(B72&lt;=Paramètres!$B$13,"Initiale",IF(B72&lt;=Paramètres!$B$13+Paramètres!$B$14,"Développement",IF(B72&lt;=Paramètres!$B$13+Paramètres!$B$14+Paramètres!$B$15,"Milieu",IF(B72&lt;=Paramètres!$B$13+Paramètres!$B$14+Paramètres!$B$15+Paramètres!$B$16,"Fin","Après récolte")))))</f>
        <v>Milieu</v>
      </c>
      <c r="D72" s="6">
        <f>IF(B72="","",IF(B72&lt;=Paramètres!$B$13+Paramètres!$B$14,Paramètres!$B$11 + (Paramètres!$B$12-Paramètres!$B$11)*MAX(0,B72)/(Paramètres!$B$13+Paramètres!$B$14),Paramètres!$B$12))</f>
        <v>1.5</v>
      </c>
      <c r="E72" s="6">
        <f>IF(D72="","",(Paramètres!$B$7-Paramètres!$B$8)*Paramètres!$B$9*D72*1000)</f>
        <v>255</v>
      </c>
      <c r="F72">
        <f>IF(E72="","",Paramètres!$B$10*E72)</f>
        <v>140.25</v>
      </c>
      <c r="G72" s="5">
        <v>0</v>
      </c>
      <c r="H72" s="5">
        <v>4.3600000000000003</v>
      </c>
      <c r="I72" s="5">
        <v>0</v>
      </c>
      <c r="J72">
        <f>IF(B72="","",IF(B72&lt;=Paramètres!$B$13,Paramètres!$B$17,IF(B72&lt;=Paramètres!$B$13+Paramètres!$B$14,Paramètres!$B$17 + (Paramètres!$B$18-Paramètres!$B$17)*(B72-Paramètres!$B$13)/Paramètres!$B$14,IF(B72&lt;=Paramètres!$B$13+Paramètres!$B$14+Paramètres!$B$15,Paramètres!$B$18,IF(B72&lt;=Paramètres!$B$13+Paramètres!$B$14+Paramètres!$B$15+Paramètres!$B$16,Paramètres!$B$18 + (Paramètres!$B$19-Paramètres!$B$18)*(B72-(Paramètres!$B$13+Paramètres!$B$14+Paramètres!$B$15))/Paramètres!$B$16,Paramètres!$B$19)))))</f>
        <v>1.25</v>
      </c>
      <c r="K72">
        <f t="shared" si="9"/>
        <v>5.45</v>
      </c>
      <c r="L72" s="6">
        <f t="shared" si="12"/>
        <v>157.40126464784746</v>
      </c>
      <c r="M72" s="6">
        <f t="shared" si="13"/>
        <v>97.598735352152545</v>
      </c>
      <c r="N72">
        <f t="shared" si="14"/>
        <v>1</v>
      </c>
      <c r="O72">
        <f t="shared" si="15"/>
        <v>5.45</v>
      </c>
      <c r="P72" s="6">
        <f t="shared" si="10"/>
        <v>151.95126464784747</v>
      </c>
      <c r="Q72" t="str">
        <f t="shared" si="16"/>
        <v>Non</v>
      </c>
      <c r="R72" t="str">
        <f t="shared" si="17"/>
        <v>Non</v>
      </c>
    </row>
    <row r="73" spans="1:18" x14ac:dyDescent="0.25">
      <c r="A73" s="4">
        <f t="shared" si="11"/>
        <v>38893</v>
      </c>
      <c r="B73">
        <f>IF(B72+1 &gt;Paramètres!$B$6,"",B72+1)</f>
        <v>71</v>
      </c>
      <c r="C73" t="str">
        <f>IF(B73="","",IF(B73&lt;=Paramètres!$B$13,"Initiale",IF(B73&lt;=Paramètres!$B$13+Paramètres!$B$14,"Développement",IF(B73&lt;=Paramètres!$B$13+Paramètres!$B$14+Paramètres!$B$15,"Milieu",IF(B73&lt;=Paramètres!$B$13+Paramètres!$B$14+Paramètres!$B$15+Paramètres!$B$16,"Fin","Après récolte")))))</f>
        <v>Milieu</v>
      </c>
      <c r="D73" s="6">
        <f>IF(B73="","",IF(B73&lt;=Paramètres!$B$13+Paramètres!$B$14,Paramètres!$B$11 + (Paramètres!$B$12-Paramètres!$B$11)*MAX(0,B73)/(Paramètres!$B$13+Paramètres!$B$14),Paramètres!$B$12))</f>
        <v>1.5</v>
      </c>
      <c r="E73" s="6">
        <f>IF(D73="","",(Paramètres!$B$7-Paramètres!$B$8)*Paramètres!$B$9*D73*1000)</f>
        <v>255</v>
      </c>
      <c r="F73">
        <f>IF(E73="","",Paramètres!$B$10*E73)</f>
        <v>140.25</v>
      </c>
      <c r="G73" s="5">
        <v>0</v>
      </c>
      <c r="H73" s="5">
        <v>4.0069999999999997</v>
      </c>
      <c r="I73" s="5">
        <v>0</v>
      </c>
      <c r="J73">
        <f>IF(B73="","",IF(B73&lt;=Paramètres!$B$13,Paramètres!$B$17,IF(B73&lt;=Paramètres!$B$13+Paramètres!$B$14,Paramètres!$B$17 + (Paramètres!$B$18-Paramètres!$B$17)*(B73-Paramètres!$B$13)/Paramètres!$B$14,IF(B73&lt;=Paramètres!$B$13+Paramètres!$B$14+Paramètres!$B$15,Paramètres!$B$18,IF(B73&lt;=Paramètres!$B$13+Paramètres!$B$14+Paramètres!$B$15+Paramètres!$B$16,Paramètres!$B$18 + (Paramètres!$B$19-Paramètres!$B$18)*(B73-(Paramètres!$B$13+Paramètres!$B$14+Paramètres!$B$15))/Paramètres!$B$16,Paramètres!$B$19)))))</f>
        <v>1.25</v>
      </c>
      <c r="K73">
        <f t="shared" si="9"/>
        <v>5.0087499999999991</v>
      </c>
      <c r="L73" s="6">
        <f t="shared" si="12"/>
        <v>151.95126464784747</v>
      </c>
      <c r="M73" s="6">
        <f t="shared" si="13"/>
        <v>103.04873535215253</v>
      </c>
      <c r="N73">
        <f t="shared" si="14"/>
        <v>1</v>
      </c>
      <c r="O73">
        <f t="shared" si="15"/>
        <v>5.0087499999999991</v>
      </c>
      <c r="P73" s="6">
        <f t="shared" si="10"/>
        <v>146.94251464784747</v>
      </c>
      <c r="Q73" t="str">
        <f t="shared" si="16"/>
        <v>Non</v>
      </c>
      <c r="R73" t="str">
        <f t="shared" si="17"/>
        <v>Non</v>
      </c>
    </row>
    <row r="74" spans="1:18" x14ac:dyDescent="0.25">
      <c r="A74" s="4">
        <f t="shared" si="11"/>
        <v>38894</v>
      </c>
      <c r="B74">
        <f>IF(B73+1 &gt;Paramètres!$B$6,"",B73+1)</f>
        <v>72</v>
      </c>
      <c r="C74" t="str">
        <f>IF(B74="","",IF(B74&lt;=Paramètres!$B$13,"Initiale",IF(B74&lt;=Paramètres!$B$13+Paramètres!$B$14,"Développement",IF(B74&lt;=Paramètres!$B$13+Paramètres!$B$14+Paramètres!$B$15,"Milieu",IF(B74&lt;=Paramètres!$B$13+Paramètres!$B$14+Paramètres!$B$15+Paramètres!$B$16,"Fin","Après récolte")))))</f>
        <v>Milieu</v>
      </c>
      <c r="D74" s="6">
        <f>IF(B74="","",IF(B74&lt;=Paramètres!$B$13+Paramètres!$B$14,Paramètres!$B$11 + (Paramètres!$B$12-Paramètres!$B$11)*MAX(0,B74)/(Paramètres!$B$13+Paramètres!$B$14),Paramètres!$B$12))</f>
        <v>1.5</v>
      </c>
      <c r="E74" s="6">
        <f>IF(D74="","",(Paramètres!$B$7-Paramètres!$B$8)*Paramètres!$B$9*D74*1000)</f>
        <v>255</v>
      </c>
      <c r="F74">
        <f>IF(E74="","",Paramètres!$B$10*E74)</f>
        <v>140.25</v>
      </c>
      <c r="G74" s="5">
        <v>0</v>
      </c>
      <c r="H74" s="5">
        <v>3.085</v>
      </c>
      <c r="I74" s="5">
        <v>0</v>
      </c>
      <c r="J74">
        <f>IF(B74="","",IF(B74&lt;=Paramètres!$B$13,Paramètres!$B$17,IF(B74&lt;=Paramètres!$B$13+Paramètres!$B$14,Paramètres!$B$17 + (Paramètres!$B$18-Paramètres!$B$17)*(B74-Paramètres!$B$13)/Paramètres!$B$14,IF(B74&lt;=Paramètres!$B$13+Paramètres!$B$14+Paramètres!$B$15,Paramètres!$B$18,IF(B74&lt;=Paramètres!$B$13+Paramètres!$B$14+Paramètres!$B$15+Paramètres!$B$16,Paramètres!$B$18 + (Paramètres!$B$19-Paramètres!$B$18)*(B74-(Paramètres!$B$13+Paramètres!$B$14+Paramètres!$B$15))/Paramètres!$B$16,Paramètres!$B$19)))))</f>
        <v>1.25</v>
      </c>
      <c r="K74">
        <f t="shared" si="9"/>
        <v>3.8562500000000002</v>
      </c>
      <c r="L74" s="6">
        <f t="shared" si="12"/>
        <v>146.94251464784747</v>
      </c>
      <c r="M74" s="6">
        <f t="shared" si="13"/>
        <v>108.05748535215253</v>
      </c>
      <c r="N74">
        <f t="shared" si="14"/>
        <v>1</v>
      </c>
      <c r="O74">
        <f t="shared" si="15"/>
        <v>3.8562500000000002</v>
      </c>
      <c r="P74" s="6">
        <f t="shared" si="10"/>
        <v>143.08626464784749</v>
      </c>
      <c r="Q74" t="str">
        <f t="shared" si="16"/>
        <v>Non</v>
      </c>
      <c r="R74" t="str">
        <f t="shared" si="17"/>
        <v>Non</v>
      </c>
    </row>
    <row r="75" spans="1:18" x14ac:dyDescent="0.25">
      <c r="A75" s="4">
        <f t="shared" si="11"/>
        <v>38895</v>
      </c>
      <c r="B75">
        <f>IF(B74+1 &gt;Paramètres!$B$6,"",B74+1)</f>
        <v>73</v>
      </c>
      <c r="C75" t="str">
        <f>IF(B75="","",IF(B75&lt;=Paramètres!$B$13,"Initiale",IF(B75&lt;=Paramètres!$B$13+Paramètres!$B$14,"Développement",IF(B75&lt;=Paramètres!$B$13+Paramètres!$B$14+Paramètres!$B$15,"Milieu",IF(B75&lt;=Paramètres!$B$13+Paramètres!$B$14+Paramètres!$B$15+Paramètres!$B$16,"Fin","Après récolte")))))</f>
        <v>Milieu</v>
      </c>
      <c r="D75" s="6">
        <f>IF(B75="","",IF(B75&lt;=Paramètres!$B$13+Paramètres!$B$14,Paramètres!$B$11 + (Paramètres!$B$12-Paramètres!$B$11)*MAX(0,B75)/(Paramètres!$B$13+Paramètres!$B$14),Paramètres!$B$12))</f>
        <v>1.5</v>
      </c>
      <c r="E75" s="6">
        <f>IF(D75="","",(Paramètres!$B$7-Paramètres!$B$8)*Paramètres!$B$9*D75*1000)</f>
        <v>255</v>
      </c>
      <c r="F75">
        <f>IF(E75="","",Paramètres!$B$10*E75)</f>
        <v>140.25</v>
      </c>
      <c r="G75" s="5">
        <v>0</v>
      </c>
      <c r="H75" s="5">
        <v>4.0149999999999997</v>
      </c>
      <c r="I75" s="5">
        <v>0</v>
      </c>
      <c r="J75">
        <f>IF(B75="","",IF(B75&lt;=Paramètres!$B$13,Paramètres!$B$17,IF(B75&lt;=Paramètres!$B$13+Paramètres!$B$14,Paramètres!$B$17 + (Paramètres!$B$18-Paramètres!$B$17)*(B75-Paramètres!$B$13)/Paramètres!$B$14,IF(B75&lt;=Paramètres!$B$13+Paramètres!$B$14+Paramètres!$B$15,Paramètres!$B$18,IF(B75&lt;=Paramètres!$B$13+Paramètres!$B$14+Paramètres!$B$15+Paramètres!$B$16,Paramètres!$B$18 + (Paramètres!$B$19-Paramètres!$B$18)*(B75-(Paramètres!$B$13+Paramètres!$B$14+Paramètres!$B$15))/Paramètres!$B$16,Paramètres!$B$19)))))</f>
        <v>1.25</v>
      </c>
      <c r="K75">
        <f t="shared" si="9"/>
        <v>5.0187499999999998</v>
      </c>
      <c r="L75" s="6">
        <f t="shared" si="12"/>
        <v>143.08626464784749</v>
      </c>
      <c r="M75" s="6">
        <f t="shared" si="13"/>
        <v>111.91373535215251</v>
      </c>
      <c r="N75">
        <f t="shared" si="14"/>
        <v>1</v>
      </c>
      <c r="O75">
        <f t="shared" si="15"/>
        <v>5.0187499999999998</v>
      </c>
      <c r="P75" s="6">
        <f t="shared" si="10"/>
        <v>138.06751464784747</v>
      </c>
      <c r="Q75" t="str">
        <f t="shared" si="16"/>
        <v>Non</v>
      </c>
      <c r="R75" t="str">
        <f t="shared" si="17"/>
        <v>Non</v>
      </c>
    </row>
    <row r="76" spans="1:18" x14ac:dyDescent="0.25">
      <c r="A76" s="4">
        <f t="shared" si="11"/>
        <v>38896</v>
      </c>
      <c r="B76">
        <f>IF(B75+1 &gt;Paramètres!$B$6,"",B75+1)</f>
        <v>74</v>
      </c>
      <c r="C76" t="str">
        <f>IF(B76="","",IF(B76&lt;=Paramètres!$B$13,"Initiale",IF(B76&lt;=Paramètres!$B$13+Paramètres!$B$14,"Développement",IF(B76&lt;=Paramètres!$B$13+Paramètres!$B$14+Paramètres!$B$15,"Milieu",IF(B76&lt;=Paramètres!$B$13+Paramètres!$B$14+Paramètres!$B$15+Paramètres!$B$16,"Fin","Après récolte")))))</f>
        <v>Milieu</v>
      </c>
      <c r="D76" s="6">
        <f>IF(B76="","",IF(B76&lt;=Paramètres!$B$13+Paramètres!$B$14,Paramètres!$B$11 + (Paramètres!$B$12-Paramètres!$B$11)*MAX(0,B76)/(Paramètres!$B$13+Paramètres!$B$14),Paramètres!$B$12))</f>
        <v>1.5</v>
      </c>
      <c r="E76" s="6">
        <f>IF(D76="","",(Paramètres!$B$7-Paramètres!$B$8)*Paramètres!$B$9*D76*1000)</f>
        <v>255</v>
      </c>
      <c r="F76">
        <f>IF(E76="","",Paramètres!$B$10*E76)</f>
        <v>140.25</v>
      </c>
      <c r="G76" s="5">
        <v>0</v>
      </c>
      <c r="H76" s="5">
        <v>4.3949999999999996</v>
      </c>
      <c r="I76" s="5">
        <v>0</v>
      </c>
      <c r="J76">
        <f>IF(B76="","",IF(B76&lt;=Paramètres!$B$13,Paramètres!$B$17,IF(B76&lt;=Paramètres!$B$13+Paramètres!$B$14,Paramètres!$B$17 + (Paramètres!$B$18-Paramètres!$B$17)*(B76-Paramètres!$B$13)/Paramètres!$B$14,IF(B76&lt;=Paramètres!$B$13+Paramètres!$B$14+Paramètres!$B$15,Paramètres!$B$18,IF(B76&lt;=Paramètres!$B$13+Paramètres!$B$14+Paramètres!$B$15+Paramètres!$B$16,Paramètres!$B$18 + (Paramètres!$B$19-Paramètres!$B$18)*(B76-(Paramètres!$B$13+Paramètres!$B$14+Paramètres!$B$15))/Paramètres!$B$16,Paramètres!$B$19)))))</f>
        <v>1.25</v>
      </c>
      <c r="K76">
        <f t="shared" si="9"/>
        <v>5.4937499999999995</v>
      </c>
      <c r="L76" s="6">
        <f t="shared" si="12"/>
        <v>138.06751464784747</v>
      </c>
      <c r="M76" s="6">
        <f t="shared" si="13"/>
        <v>116.93248535215253</v>
      </c>
      <c r="N76">
        <f t="shared" si="14"/>
        <v>1</v>
      </c>
      <c r="O76">
        <f t="shared" si="15"/>
        <v>5.4937499999999995</v>
      </c>
      <c r="P76" s="6">
        <f t="shared" si="10"/>
        <v>132.57376464784747</v>
      </c>
      <c r="Q76" t="str">
        <f t="shared" si="16"/>
        <v>Non</v>
      </c>
      <c r="R76" t="str">
        <f t="shared" si="17"/>
        <v>Non</v>
      </c>
    </row>
    <row r="77" spans="1:18" x14ac:dyDescent="0.25">
      <c r="A77" s="4">
        <f t="shared" si="11"/>
        <v>38897</v>
      </c>
      <c r="B77">
        <f>IF(B76+1 &gt;Paramètres!$B$6,"",B76+1)</f>
        <v>75</v>
      </c>
      <c r="C77" t="str">
        <f>IF(B77="","",IF(B77&lt;=Paramètres!$B$13,"Initiale",IF(B77&lt;=Paramètres!$B$13+Paramètres!$B$14,"Développement",IF(B77&lt;=Paramètres!$B$13+Paramètres!$B$14+Paramètres!$B$15,"Milieu",IF(B77&lt;=Paramètres!$B$13+Paramètres!$B$14+Paramètres!$B$15+Paramètres!$B$16,"Fin","Après récolte")))))</f>
        <v>Milieu</v>
      </c>
      <c r="D77" s="6">
        <f>IF(B77="","",IF(B77&lt;=Paramètres!$B$13+Paramètres!$B$14,Paramètres!$B$11 + (Paramètres!$B$12-Paramètres!$B$11)*MAX(0,B77)/(Paramètres!$B$13+Paramètres!$B$14),Paramètres!$B$12))</f>
        <v>1.5</v>
      </c>
      <c r="E77" s="6">
        <f>IF(D77="","",(Paramètres!$B$7-Paramètres!$B$8)*Paramètres!$B$9*D77*1000)</f>
        <v>255</v>
      </c>
      <c r="F77">
        <f>IF(E77="","",Paramètres!$B$10*E77)</f>
        <v>140.25</v>
      </c>
      <c r="G77" s="5">
        <v>0</v>
      </c>
      <c r="H77" s="5">
        <v>3.9</v>
      </c>
      <c r="I77" s="5">
        <v>0</v>
      </c>
      <c r="J77">
        <f>IF(B77="","",IF(B77&lt;=Paramètres!$B$13,Paramètres!$B$17,IF(B77&lt;=Paramètres!$B$13+Paramètres!$B$14,Paramètres!$B$17 + (Paramètres!$B$18-Paramètres!$B$17)*(B77-Paramètres!$B$13)/Paramètres!$B$14,IF(B77&lt;=Paramètres!$B$13+Paramètres!$B$14+Paramètres!$B$15,Paramètres!$B$18,IF(B77&lt;=Paramètres!$B$13+Paramètres!$B$14+Paramètres!$B$15+Paramètres!$B$16,Paramètres!$B$18 + (Paramètres!$B$19-Paramètres!$B$18)*(B77-(Paramètres!$B$13+Paramètres!$B$14+Paramètres!$B$15))/Paramètres!$B$16,Paramètres!$B$19)))))</f>
        <v>1.25</v>
      </c>
      <c r="K77">
        <f t="shared" si="9"/>
        <v>4.875</v>
      </c>
      <c r="L77" s="6">
        <f t="shared" si="12"/>
        <v>132.57376464784747</v>
      </c>
      <c r="M77" s="6">
        <f t="shared" si="13"/>
        <v>122.42623535215253</v>
      </c>
      <c r="N77">
        <f t="shared" si="14"/>
        <v>1</v>
      </c>
      <c r="O77">
        <f t="shared" si="15"/>
        <v>4.875</v>
      </c>
      <c r="P77" s="6">
        <f t="shared" si="10"/>
        <v>127.69876464784747</v>
      </c>
      <c r="Q77" t="str">
        <f t="shared" si="16"/>
        <v>Non</v>
      </c>
      <c r="R77" t="str">
        <f t="shared" si="17"/>
        <v>Non</v>
      </c>
    </row>
    <row r="78" spans="1:18" x14ac:dyDescent="0.25">
      <c r="A78" s="4">
        <f t="shared" si="11"/>
        <v>38898</v>
      </c>
      <c r="B78">
        <f>IF(B77+1 &gt;Paramètres!$B$6,"",B77+1)</f>
        <v>76</v>
      </c>
      <c r="C78" t="str">
        <f>IF(B78="","",IF(B78&lt;=Paramètres!$B$13,"Initiale",IF(B78&lt;=Paramètres!$B$13+Paramètres!$B$14,"Développement",IF(B78&lt;=Paramètres!$B$13+Paramètres!$B$14+Paramètres!$B$15,"Milieu",IF(B78&lt;=Paramètres!$B$13+Paramètres!$B$14+Paramètres!$B$15+Paramètres!$B$16,"Fin","Après récolte")))))</f>
        <v>Milieu</v>
      </c>
      <c r="D78" s="6">
        <f>IF(B78="","",IF(B78&lt;=Paramètres!$B$13+Paramètres!$B$14,Paramètres!$B$11 + (Paramètres!$B$12-Paramètres!$B$11)*MAX(0,B78)/(Paramètres!$B$13+Paramètres!$B$14),Paramètres!$B$12))</f>
        <v>1.5</v>
      </c>
      <c r="E78" s="6">
        <f>IF(D78="","",(Paramètres!$B$7-Paramètres!$B$8)*Paramètres!$B$9*D78*1000)</f>
        <v>255</v>
      </c>
      <c r="F78">
        <f>IF(E78="","",Paramètres!$B$10*E78)</f>
        <v>140.25</v>
      </c>
      <c r="G78" s="5">
        <v>1.111</v>
      </c>
      <c r="H78" s="5">
        <v>2.2599999999999998</v>
      </c>
      <c r="I78" s="5">
        <v>0</v>
      </c>
      <c r="J78">
        <f>IF(B78="","",IF(B78&lt;=Paramètres!$B$13,Paramètres!$B$17,IF(B78&lt;=Paramètres!$B$13+Paramètres!$B$14,Paramètres!$B$17 + (Paramètres!$B$18-Paramètres!$B$17)*(B78-Paramètres!$B$13)/Paramètres!$B$14,IF(B78&lt;=Paramètres!$B$13+Paramètres!$B$14+Paramètres!$B$15,Paramètres!$B$18,IF(B78&lt;=Paramètres!$B$13+Paramètres!$B$14+Paramètres!$B$15+Paramètres!$B$16,Paramètres!$B$18 + (Paramètres!$B$19-Paramètres!$B$18)*(B78-(Paramètres!$B$13+Paramètres!$B$14+Paramètres!$B$15))/Paramètres!$B$16,Paramètres!$B$19)))))</f>
        <v>1.25</v>
      </c>
      <c r="K78">
        <f t="shared" si="9"/>
        <v>2.8249999999999997</v>
      </c>
      <c r="L78" s="6">
        <f t="shared" si="12"/>
        <v>127.69876464784745</v>
      </c>
      <c r="M78" s="6">
        <f t="shared" si="13"/>
        <v>127.30123535215255</v>
      </c>
      <c r="N78">
        <f t="shared" si="14"/>
        <v>1</v>
      </c>
      <c r="O78">
        <f t="shared" si="15"/>
        <v>2.8249999999999997</v>
      </c>
      <c r="P78" s="6">
        <f t="shared" si="10"/>
        <v>125.98476464784746</v>
      </c>
      <c r="Q78" t="str">
        <f t="shared" si="16"/>
        <v>Non</v>
      </c>
      <c r="R78" t="str">
        <f t="shared" si="17"/>
        <v>Non</v>
      </c>
    </row>
    <row r="79" spans="1:18" x14ac:dyDescent="0.25">
      <c r="A79" s="4">
        <f t="shared" si="11"/>
        <v>38899</v>
      </c>
      <c r="B79">
        <f>IF(B78+1 &gt;Paramètres!$B$6,"",B78+1)</f>
        <v>77</v>
      </c>
      <c r="C79" t="str">
        <f>IF(B79="","",IF(B79&lt;=Paramètres!$B$13,"Initiale",IF(B79&lt;=Paramètres!$B$13+Paramètres!$B$14,"Développement",IF(B79&lt;=Paramètres!$B$13+Paramètres!$B$14+Paramètres!$B$15,"Milieu",IF(B79&lt;=Paramètres!$B$13+Paramètres!$B$14+Paramètres!$B$15+Paramètres!$B$16,"Fin","Après récolte")))))</f>
        <v>Milieu</v>
      </c>
      <c r="D79" s="6">
        <f>IF(B79="","",IF(B79&lt;=Paramètres!$B$13+Paramètres!$B$14,Paramètres!$B$11 + (Paramètres!$B$12-Paramètres!$B$11)*MAX(0,B79)/(Paramètres!$B$13+Paramètres!$B$14),Paramètres!$B$12))</f>
        <v>1.5</v>
      </c>
      <c r="E79" s="6">
        <f>IF(D79="","",(Paramètres!$B$7-Paramètres!$B$8)*Paramètres!$B$9*D79*1000)</f>
        <v>255</v>
      </c>
      <c r="F79">
        <f>IF(E79="","",Paramètres!$B$10*E79)</f>
        <v>140.25</v>
      </c>
      <c r="G79" s="5">
        <v>0.27600000000000002</v>
      </c>
      <c r="H79" s="5">
        <v>3.0659999999999998</v>
      </c>
      <c r="I79" s="5">
        <v>0</v>
      </c>
      <c r="J79">
        <f>IF(B79="","",IF(B79&lt;=Paramètres!$B$13,Paramètres!$B$17,IF(B79&lt;=Paramètres!$B$13+Paramètres!$B$14,Paramètres!$B$17 + (Paramètres!$B$18-Paramètres!$B$17)*(B79-Paramètres!$B$13)/Paramètres!$B$14,IF(B79&lt;=Paramètres!$B$13+Paramètres!$B$14+Paramètres!$B$15,Paramètres!$B$18,IF(B79&lt;=Paramètres!$B$13+Paramètres!$B$14+Paramètres!$B$15+Paramètres!$B$16,Paramètres!$B$18 + (Paramètres!$B$19-Paramètres!$B$18)*(B79-(Paramètres!$B$13+Paramètres!$B$14+Paramètres!$B$15))/Paramètres!$B$16,Paramètres!$B$19)))))</f>
        <v>1.25</v>
      </c>
      <c r="K79">
        <f t="shared" si="9"/>
        <v>3.8324999999999996</v>
      </c>
      <c r="L79" s="6">
        <f t="shared" si="12"/>
        <v>125.98476464784746</v>
      </c>
      <c r="M79" s="6">
        <f t="shared" si="13"/>
        <v>129.01523535215256</v>
      </c>
      <c r="N79">
        <f t="shared" si="14"/>
        <v>1</v>
      </c>
      <c r="O79">
        <f t="shared" si="15"/>
        <v>3.8324999999999996</v>
      </c>
      <c r="P79" s="6">
        <f t="shared" si="10"/>
        <v>122.42826464784746</v>
      </c>
      <c r="Q79" t="str">
        <f t="shared" si="16"/>
        <v>Non</v>
      </c>
      <c r="R79" t="str">
        <f t="shared" si="17"/>
        <v>Non</v>
      </c>
    </row>
    <row r="80" spans="1:18" x14ac:dyDescent="0.25">
      <c r="A80" s="4">
        <f t="shared" si="11"/>
        <v>38900</v>
      </c>
      <c r="B80">
        <f>IF(B79+1 &gt;Paramètres!$B$6,"",B79+1)</f>
        <v>78</v>
      </c>
      <c r="C80" t="str">
        <f>IF(B80="","",IF(B80&lt;=Paramètres!$B$13,"Initiale",IF(B80&lt;=Paramètres!$B$13+Paramètres!$B$14,"Développement",IF(B80&lt;=Paramètres!$B$13+Paramètres!$B$14+Paramètres!$B$15,"Milieu",IF(B80&lt;=Paramètres!$B$13+Paramètres!$B$14+Paramètres!$B$15+Paramètres!$B$16,"Fin","Après récolte")))))</f>
        <v>Milieu</v>
      </c>
      <c r="D80" s="6">
        <f>IF(B80="","",IF(B80&lt;=Paramètres!$B$13+Paramètres!$B$14,Paramètres!$B$11 + (Paramètres!$B$12-Paramètres!$B$11)*MAX(0,B80)/(Paramètres!$B$13+Paramètres!$B$14),Paramètres!$B$12))</f>
        <v>1.5</v>
      </c>
      <c r="E80" s="6">
        <f>IF(D80="","",(Paramètres!$B$7-Paramètres!$B$8)*Paramètres!$B$9*D80*1000)</f>
        <v>255</v>
      </c>
      <c r="F80">
        <f>IF(E80="","",Paramètres!$B$10*E80)</f>
        <v>140.25</v>
      </c>
      <c r="G80" s="5">
        <v>0</v>
      </c>
      <c r="H80" s="5">
        <v>3.742</v>
      </c>
      <c r="I80" s="5">
        <v>0</v>
      </c>
      <c r="J80">
        <f>IF(B80="","",IF(B80&lt;=Paramètres!$B$13,Paramètres!$B$17,IF(B80&lt;=Paramètres!$B$13+Paramètres!$B$14,Paramètres!$B$17 + (Paramètres!$B$18-Paramètres!$B$17)*(B80-Paramètres!$B$13)/Paramètres!$B$14,IF(B80&lt;=Paramètres!$B$13+Paramètres!$B$14+Paramètres!$B$15,Paramètres!$B$18,IF(B80&lt;=Paramètres!$B$13+Paramètres!$B$14+Paramètres!$B$15+Paramètres!$B$16,Paramètres!$B$18 + (Paramètres!$B$19-Paramètres!$B$18)*(B80-(Paramètres!$B$13+Paramètres!$B$14+Paramètres!$B$15))/Paramètres!$B$16,Paramètres!$B$19)))))</f>
        <v>1.25</v>
      </c>
      <c r="K80">
        <f t="shared" si="9"/>
        <v>4.6775000000000002</v>
      </c>
      <c r="L80" s="6">
        <f t="shared" si="12"/>
        <v>122.42826464784746</v>
      </c>
      <c r="M80" s="6">
        <f t="shared" si="13"/>
        <v>132.57173535215253</v>
      </c>
      <c r="N80">
        <f t="shared" si="14"/>
        <v>1</v>
      </c>
      <c r="O80">
        <f t="shared" si="15"/>
        <v>4.6775000000000002</v>
      </c>
      <c r="P80" s="6">
        <f t="shared" si="10"/>
        <v>117.75076464784746</v>
      </c>
      <c r="Q80" t="str">
        <f t="shared" si="16"/>
        <v>Non</v>
      </c>
      <c r="R80" t="str">
        <f t="shared" si="17"/>
        <v>Non</v>
      </c>
    </row>
    <row r="81" spans="1:18" x14ac:dyDescent="0.25">
      <c r="A81" s="4">
        <f t="shared" si="11"/>
        <v>38901</v>
      </c>
      <c r="B81">
        <f>IF(B80+1 &gt;Paramètres!$B$6,"",B80+1)</f>
        <v>79</v>
      </c>
      <c r="C81" t="str">
        <f>IF(B81="","",IF(B81&lt;=Paramètres!$B$13,"Initiale",IF(B81&lt;=Paramètres!$B$13+Paramètres!$B$14,"Développement",IF(B81&lt;=Paramètres!$B$13+Paramètres!$B$14+Paramètres!$B$15,"Milieu",IF(B81&lt;=Paramètres!$B$13+Paramètres!$B$14+Paramètres!$B$15+Paramètres!$B$16,"Fin","Après récolte")))))</f>
        <v>Milieu</v>
      </c>
      <c r="D81" s="6">
        <f>IF(B81="","",IF(B81&lt;=Paramètres!$B$13+Paramètres!$B$14,Paramètres!$B$11 + (Paramètres!$B$12-Paramètres!$B$11)*MAX(0,B81)/(Paramètres!$B$13+Paramètres!$B$14),Paramètres!$B$12))</f>
        <v>1.5</v>
      </c>
      <c r="E81" s="6">
        <f>IF(D81="","",(Paramètres!$B$7-Paramètres!$B$8)*Paramètres!$B$9*D81*1000)</f>
        <v>255</v>
      </c>
      <c r="F81">
        <f>IF(E81="","",Paramètres!$B$10*E81)</f>
        <v>140.25</v>
      </c>
      <c r="G81" s="5">
        <v>0</v>
      </c>
      <c r="H81" s="5">
        <v>3.8170000000000002</v>
      </c>
      <c r="I81" s="5">
        <v>0</v>
      </c>
      <c r="J81">
        <f>IF(B81="","",IF(B81&lt;=Paramètres!$B$13,Paramètres!$B$17,IF(B81&lt;=Paramètres!$B$13+Paramètres!$B$14,Paramètres!$B$17 + (Paramètres!$B$18-Paramètres!$B$17)*(B81-Paramètres!$B$13)/Paramètres!$B$14,IF(B81&lt;=Paramètres!$B$13+Paramètres!$B$14+Paramètres!$B$15,Paramètres!$B$18,IF(B81&lt;=Paramètres!$B$13+Paramètres!$B$14+Paramètres!$B$15+Paramètres!$B$16,Paramètres!$B$18 + (Paramètres!$B$19-Paramètres!$B$18)*(B81-(Paramètres!$B$13+Paramètres!$B$14+Paramètres!$B$15))/Paramètres!$B$16,Paramètres!$B$19)))))</f>
        <v>1.25</v>
      </c>
      <c r="K81">
        <f t="shared" si="9"/>
        <v>4.7712500000000002</v>
      </c>
      <c r="L81" s="6">
        <f t="shared" si="12"/>
        <v>117.75076464784746</v>
      </c>
      <c r="M81" s="6">
        <f t="shared" si="13"/>
        <v>137.24923535215254</v>
      </c>
      <c r="N81">
        <f t="shared" si="14"/>
        <v>1</v>
      </c>
      <c r="O81">
        <f t="shared" si="15"/>
        <v>4.7712500000000002</v>
      </c>
      <c r="P81" s="6">
        <f t="shared" si="10"/>
        <v>112.97951464784747</v>
      </c>
      <c r="Q81" t="str">
        <f t="shared" si="16"/>
        <v>Non</v>
      </c>
      <c r="R81" t="str">
        <f t="shared" si="17"/>
        <v>Non</v>
      </c>
    </row>
    <row r="82" spans="1:18" x14ac:dyDescent="0.25">
      <c r="A82" s="4">
        <f t="shared" si="11"/>
        <v>38902</v>
      </c>
      <c r="B82">
        <f>IF(B81+1 &gt;Paramètres!$B$6,"",B81+1)</f>
        <v>80</v>
      </c>
      <c r="C82" t="str">
        <f>IF(B82="","",IF(B82&lt;=Paramètres!$B$13,"Initiale",IF(B82&lt;=Paramètres!$B$13+Paramètres!$B$14,"Développement",IF(B82&lt;=Paramètres!$B$13+Paramètres!$B$14+Paramètres!$B$15,"Milieu",IF(B82&lt;=Paramètres!$B$13+Paramètres!$B$14+Paramètres!$B$15+Paramètres!$B$16,"Fin","Après récolte")))))</f>
        <v>Milieu</v>
      </c>
      <c r="D82" s="6">
        <f>IF(B82="","",IF(B82&lt;=Paramètres!$B$13+Paramètres!$B$14,Paramètres!$B$11 + (Paramètres!$B$12-Paramètres!$B$11)*MAX(0,B82)/(Paramètres!$B$13+Paramètres!$B$14),Paramètres!$B$12))</f>
        <v>1.5</v>
      </c>
      <c r="E82" s="6">
        <f>IF(D82="","",(Paramètres!$B$7-Paramètres!$B$8)*Paramètres!$B$9*D82*1000)</f>
        <v>255</v>
      </c>
      <c r="F82">
        <f>IF(E82="","",Paramètres!$B$10*E82)</f>
        <v>140.25</v>
      </c>
      <c r="G82" s="5">
        <v>3.044</v>
      </c>
      <c r="H82" s="5">
        <v>2.09</v>
      </c>
      <c r="I82" s="5">
        <v>0</v>
      </c>
      <c r="J82">
        <f>IF(B82="","",IF(B82&lt;=Paramètres!$B$13,Paramètres!$B$17,IF(B82&lt;=Paramètres!$B$13+Paramètres!$B$14,Paramètres!$B$17 + (Paramètres!$B$18-Paramètres!$B$17)*(B82-Paramètres!$B$13)/Paramètres!$B$14,IF(B82&lt;=Paramètres!$B$13+Paramètres!$B$14+Paramètres!$B$15,Paramètres!$B$18,IF(B82&lt;=Paramètres!$B$13+Paramètres!$B$14+Paramètres!$B$15+Paramètres!$B$16,Paramètres!$B$18 + (Paramètres!$B$19-Paramètres!$B$18)*(B82-(Paramètres!$B$13+Paramètres!$B$14+Paramètres!$B$15))/Paramètres!$B$16,Paramètres!$B$19)))))</f>
        <v>1.25</v>
      </c>
      <c r="K82">
        <f t="shared" si="9"/>
        <v>2.6124999999999998</v>
      </c>
      <c r="L82" s="6">
        <f t="shared" si="12"/>
        <v>112.97951464784747</v>
      </c>
      <c r="M82" s="6">
        <f t="shared" si="13"/>
        <v>142.02048535215255</v>
      </c>
      <c r="N82">
        <f t="shared" si="14"/>
        <v>0.98457093375030458</v>
      </c>
      <c r="O82">
        <f t="shared" si="15"/>
        <v>2.5721915644226705</v>
      </c>
      <c r="P82" s="6">
        <f t="shared" si="10"/>
        <v>113.4513230834248</v>
      </c>
      <c r="Q82" t="str">
        <f t="shared" si="16"/>
        <v>Oui</v>
      </c>
      <c r="R82" t="str">
        <f t="shared" si="17"/>
        <v>Non</v>
      </c>
    </row>
    <row r="83" spans="1:18" x14ac:dyDescent="0.25">
      <c r="A83" s="4">
        <f t="shared" si="11"/>
        <v>38903</v>
      </c>
      <c r="B83">
        <f>IF(B82+1 &gt;Paramètres!$B$6,"",B82+1)</f>
        <v>81</v>
      </c>
      <c r="C83" t="str">
        <f>IF(B83="","",IF(B83&lt;=Paramètres!$B$13,"Initiale",IF(B83&lt;=Paramètres!$B$13+Paramètres!$B$14,"Développement",IF(B83&lt;=Paramètres!$B$13+Paramètres!$B$14+Paramètres!$B$15,"Milieu",IF(B83&lt;=Paramètres!$B$13+Paramètres!$B$14+Paramètres!$B$15+Paramètres!$B$16,"Fin","Après récolte")))))</f>
        <v>Milieu</v>
      </c>
      <c r="D83" s="6">
        <f>IF(B83="","",IF(B83&lt;=Paramètres!$B$13+Paramètres!$B$14,Paramètres!$B$11 + (Paramètres!$B$12-Paramètres!$B$11)*MAX(0,B83)/(Paramètres!$B$13+Paramètres!$B$14),Paramètres!$B$12))</f>
        <v>1.5</v>
      </c>
      <c r="E83" s="6">
        <f>IF(D83="","",(Paramètres!$B$7-Paramètres!$B$8)*Paramètres!$B$9*D83*1000)</f>
        <v>255</v>
      </c>
      <c r="F83">
        <f>IF(E83="","",Paramètres!$B$10*E83)</f>
        <v>140.25</v>
      </c>
      <c r="G83" s="5">
        <v>0</v>
      </c>
      <c r="H83" s="5">
        <v>2.9220000000000002</v>
      </c>
      <c r="I83" s="5">
        <v>0</v>
      </c>
      <c r="J83">
        <f>IF(B83="","",IF(B83&lt;=Paramètres!$B$13,Paramètres!$B$17,IF(B83&lt;=Paramètres!$B$13+Paramètres!$B$14,Paramètres!$B$17 + (Paramètres!$B$18-Paramètres!$B$17)*(B83-Paramètres!$B$13)/Paramètres!$B$14,IF(B83&lt;=Paramètres!$B$13+Paramètres!$B$14+Paramètres!$B$15,Paramètres!$B$18,IF(B83&lt;=Paramètres!$B$13+Paramètres!$B$14+Paramètres!$B$15+Paramètres!$B$16,Paramètres!$B$18 + (Paramètres!$B$19-Paramètres!$B$18)*(B83-(Paramètres!$B$13+Paramètres!$B$14+Paramètres!$B$15))/Paramètres!$B$16,Paramètres!$B$19)))))</f>
        <v>1.25</v>
      </c>
      <c r="K83">
        <f t="shared" si="9"/>
        <v>3.6525000000000003</v>
      </c>
      <c r="L83" s="6">
        <f t="shared" si="12"/>
        <v>113.4513230834248</v>
      </c>
      <c r="M83" s="6">
        <f t="shared" si="13"/>
        <v>141.5486769165752</v>
      </c>
      <c r="N83">
        <f t="shared" si="14"/>
        <v>0.98868255410391981</v>
      </c>
      <c r="O83">
        <f t="shared" si="15"/>
        <v>3.6111630288645675</v>
      </c>
      <c r="P83" s="6">
        <f t="shared" si="10"/>
        <v>109.84016005456023</v>
      </c>
      <c r="Q83" t="str">
        <f t="shared" si="16"/>
        <v>Oui</v>
      </c>
      <c r="R83" t="str">
        <f t="shared" si="17"/>
        <v>Non</v>
      </c>
    </row>
    <row r="84" spans="1:18" x14ac:dyDescent="0.25">
      <c r="A84" s="4">
        <f t="shared" si="11"/>
        <v>38904</v>
      </c>
      <c r="B84">
        <f>IF(B83+1 &gt;Paramètres!$B$6,"",B83+1)</f>
        <v>82</v>
      </c>
      <c r="C84" t="str">
        <f>IF(B84="","",IF(B84&lt;=Paramètres!$B$13,"Initiale",IF(B84&lt;=Paramètres!$B$13+Paramètres!$B$14,"Développement",IF(B84&lt;=Paramètres!$B$13+Paramètres!$B$14+Paramètres!$B$15,"Milieu",IF(B84&lt;=Paramètres!$B$13+Paramètres!$B$14+Paramètres!$B$15+Paramètres!$B$16,"Fin","Après récolte")))))</f>
        <v>Milieu</v>
      </c>
      <c r="D84" s="6">
        <f>IF(B84="","",IF(B84&lt;=Paramètres!$B$13+Paramètres!$B$14,Paramètres!$B$11 + (Paramètres!$B$12-Paramètres!$B$11)*MAX(0,B84)/(Paramètres!$B$13+Paramètres!$B$14),Paramètres!$B$12))</f>
        <v>1.5</v>
      </c>
      <c r="E84" s="6">
        <f>IF(D84="","",(Paramètres!$B$7-Paramètres!$B$8)*Paramètres!$B$9*D84*1000)</f>
        <v>255</v>
      </c>
      <c r="F84">
        <f>IF(E84="","",Paramètres!$B$10*E84)</f>
        <v>140.25</v>
      </c>
      <c r="G84" s="5">
        <v>0</v>
      </c>
      <c r="H84" s="5">
        <v>3.681</v>
      </c>
      <c r="I84" s="5">
        <v>0</v>
      </c>
      <c r="J84">
        <f>IF(B84="","",IF(B84&lt;=Paramètres!$B$13,Paramètres!$B$17,IF(B84&lt;=Paramètres!$B$13+Paramètres!$B$14,Paramètres!$B$17 + (Paramètres!$B$18-Paramètres!$B$17)*(B84-Paramètres!$B$13)/Paramètres!$B$14,IF(B84&lt;=Paramètres!$B$13+Paramètres!$B$14+Paramètres!$B$15,Paramètres!$B$18,IF(B84&lt;=Paramètres!$B$13+Paramètres!$B$14+Paramètres!$B$15+Paramètres!$B$16,Paramètres!$B$18 + (Paramètres!$B$19-Paramètres!$B$18)*(B84-(Paramètres!$B$13+Paramètres!$B$14+Paramètres!$B$15))/Paramètres!$B$16,Paramètres!$B$19)))))</f>
        <v>1.25</v>
      </c>
      <c r="K84">
        <f t="shared" si="9"/>
        <v>4.6012500000000003</v>
      </c>
      <c r="L84" s="6">
        <f t="shared" si="12"/>
        <v>109.84016005456023</v>
      </c>
      <c r="M84" s="6">
        <f t="shared" si="13"/>
        <v>145.15983994543978</v>
      </c>
      <c r="N84">
        <f t="shared" si="14"/>
        <v>0.95721272378701716</v>
      </c>
      <c r="O84">
        <f t="shared" si="15"/>
        <v>4.404375045325013</v>
      </c>
      <c r="P84" s="6">
        <f t="shared" si="10"/>
        <v>105.43578500923522</v>
      </c>
      <c r="Q84" t="str">
        <f t="shared" si="16"/>
        <v>Oui</v>
      </c>
      <c r="R84" t="str">
        <f t="shared" si="17"/>
        <v>Non</v>
      </c>
    </row>
    <row r="85" spans="1:18" x14ac:dyDescent="0.25">
      <c r="A85" s="4">
        <f t="shared" si="11"/>
        <v>38905</v>
      </c>
      <c r="B85">
        <f>IF(B84+1 &gt;Paramètres!$B$6,"",B84+1)</f>
        <v>83</v>
      </c>
      <c r="C85" t="str">
        <f>IF(B85="","",IF(B85&lt;=Paramètres!$B$13,"Initiale",IF(B85&lt;=Paramètres!$B$13+Paramètres!$B$14,"Développement",IF(B85&lt;=Paramètres!$B$13+Paramètres!$B$14+Paramètres!$B$15,"Milieu",IF(B85&lt;=Paramètres!$B$13+Paramètres!$B$14+Paramètres!$B$15+Paramètres!$B$16,"Fin","Après récolte")))))</f>
        <v>Milieu</v>
      </c>
      <c r="D85" s="6">
        <f>IF(B85="","",IF(B85&lt;=Paramètres!$B$13+Paramètres!$B$14,Paramètres!$B$11 + (Paramètres!$B$12-Paramètres!$B$11)*MAX(0,B85)/(Paramètres!$B$13+Paramètres!$B$14),Paramètres!$B$12))</f>
        <v>1.5</v>
      </c>
      <c r="E85" s="6">
        <f>IF(D85="","",(Paramètres!$B$7-Paramètres!$B$8)*Paramètres!$B$9*D85*1000)</f>
        <v>255</v>
      </c>
      <c r="F85">
        <f>IF(E85="","",Paramètres!$B$10*E85)</f>
        <v>140.25</v>
      </c>
      <c r="G85" s="5">
        <v>0</v>
      </c>
      <c r="H85" s="5">
        <v>4.2649999999999997</v>
      </c>
      <c r="I85" s="5">
        <v>0</v>
      </c>
      <c r="J85">
        <f>IF(B85="","",IF(B85&lt;=Paramètres!$B$13,Paramètres!$B$17,IF(B85&lt;=Paramètres!$B$13+Paramètres!$B$14,Paramètres!$B$17 + (Paramètres!$B$18-Paramètres!$B$17)*(B85-Paramètres!$B$13)/Paramètres!$B$14,IF(B85&lt;=Paramètres!$B$13+Paramètres!$B$14+Paramètres!$B$15,Paramètres!$B$18,IF(B85&lt;=Paramètres!$B$13+Paramètres!$B$14+Paramètres!$B$15+Paramètres!$B$16,Paramètres!$B$18 + (Paramètres!$B$19-Paramètres!$B$18)*(B85-(Paramètres!$B$13+Paramètres!$B$14+Paramètres!$B$15))/Paramètres!$B$16,Paramètres!$B$19)))))</f>
        <v>1.25</v>
      </c>
      <c r="K85">
        <f t="shared" si="9"/>
        <v>5.3312499999999998</v>
      </c>
      <c r="L85" s="6">
        <f t="shared" si="12"/>
        <v>105.43578500923522</v>
      </c>
      <c r="M85" s="6">
        <f t="shared" si="13"/>
        <v>149.56421499076478</v>
      </c>
      <c r="N85">
        <f t="shared" si="14"/>
        <v>0.91883037045085159</v>
      </c>
      <c r="O85">
        <f t="shared" si="15"/>
        <v>4.8985144124661026</v>
      </c>
      <c r="P85" s="6">
        <f t="shared" si="10"/>
        <v>100.53727059676912</v>
      </c>
      <c r="Q85" t="str">
        <f t="shared" si="16"/>
        <v>Oui</v>
      </c>
      <c r="R85" t="str">
        <f t="shared" si="17"/>
        <v>Non</v>
      </c>
    </row>
    <row r="86" spans="1:18" x14ac:dyDescent="0.25">
      <c r="A86" s="4">
        <f t="shared" si="11"/>
        <v>38906</v>
      </c>
      <c r="B86">
        <f>IF(B85+1 &gt;Paramètres!$B$6,"",B85+1)</f>
        <v>84</v>
      </c>
      <c r="C86" t="str">
        <f>IF(B86="","",IF(B86&lt;=Paramètres!$B$13,"Initiale",IF(B86&lt;=Paramètres!$B$13+Paramètres!$B$14,"Développement",IF(B86&lt;=Paramètres!$B$13+Paramètres!$B$14+Paramètres!$B$15,"Milieu",IF(B86&lt;=Paramètres!$B$13+Paramètres!$B$14+Paramètres!$B$15+Paramètres!$B$16,"Fin","Après récolte")))))</f>
        <v>Milieu</v>
      </c>
      <c r="D86" s="6">
        <f>IF(B86="","",IF(B86&lt;=Paramètres!$B$13+Paramètres!$B$14,Paramètres!$B$11 + (Paramètres!$B$12-Paramètres!$B$11)*MAX(0,B86)/(Paramètres!$B$13+Paramètres!$B$14),Paramètres!$B$12))</f>
        <v>1.5</v>
      </c>
      <c r="E86" s="6">
        <f>IF(D86="","",(Paramètres!$B$7-Paramètres!$B$8)*Paramètres!$B$9*D86*1000)</f>
        <v>255</v>
      </c>
      <c r="F86">
        <f>IF(E86="","",Paramètres!$B$10*E86)</f>
        <v>140.25</v>
      </c>
      <c r="G86" s="5">
        <v>0</v>
      </c>
      <c r="H86" s="5">
        <v>5.0640000000000001</v>
      </c>
      <c r="I86" s="5">
        <v>0</v>
      </c>
      <c r="J86">
        <f>IF(B86="","",IF(B86&lt;=Paramètres!$B$13,Paramètres!$B$17,IF(B86&lt;=Paramètres!$B$13+Paramètres!$B$14,Paramètres!$B$17 + (Paramètres!$B$18-Paramètres!$B$17)*(B86-Paramètres!$B$13)/Paramètres!$B$14,IF(B86&lt;=Paramètres!$B$13+Paramètres!$B$14+Paramètres!$B$15,Paramètres!$B$18,IF(B86&lt;=Paramètres!$B$13+Paramètres!$B$14+Paramètres!$B$15+Paramètres!$B$16,Paramètres!$B$18 + (Paramètres!$B$19-Paramètres!$B$18)*(B86-(Paramètres!$B$13+Paramètres!$B$14+Paramètres!$B$15))/Paramètres!$B$16,Paramètres!$B$19)))))</f>
        <v>1.25</v>
      </c>
      <c r="K86">
        <f t="shared" si="9"/>
        <v>6.33</v>
      </c>
      <c r="L86" s="6">
        <f t="shared" si="12"/>
        <v>100.53727059676912</v>
      </c>
      <c r="M86" s="6">
        <f t="shared" si="13"/>
        <v>154.46272940323087</v>
      </c>
      <c r="N86">
        <f t="shared" si="14"/>
        <v>0.87614179169297723</v>
      </c>
      <c r="O86">
        <f t="shared" si="15"/>
        <v>5.545977541416546</v>
      </c>
      <c r="P86" s="6">
        <f t="shared" si="10"/>
        <v>94.991293055352571</v>
      </c>
      <c r="Q86" t="str">
        <f t="shared" si="16"/>
        <v>Oui</v>
      </c>
      <c r="R86" t="str">
        <f t="shared" si="17"/>
        <v>Non</v>
      </c>
    </row>
    <row r="87" spans="1:18" x14ac:dyDescent="0.25">
      <c r="A87" s="4">
        <f t="shared" si="11"/>
        <v>38907</v>
      </c>
      <c r="B87">
        <f>IF(B86+1 &gt;Paramètres!$B$6,"",B86+1)</f>
        <v>85</v>
      </c>
      <c r="C87" t="str">
        <f>IF(B87="","",IF(B87&lt;=Paramètres!$B$13,"Initiale",IF(B87&lt;=Paramètres!$B$13+Paramètres!$B$14,"Développement",IF(B87&lt;=Paramètres!$B$13+Paramètres!$B$14+Paramètres!$B$15,"Milieu",IF(B87&lt;=Paramètres!$B$13+Paramètres!$B$14+Paramètres!$B$15+Paramètres!$B$16,"Fin","Après récolte")))))</f>
        <v>Milieu</v>
      </c>
      <c r="D87" s="6">
        <f>IF(B87="","",IF(B87&lt;=Paramètres!$B$13+Paramètres!$B$14,Paramètres!$B$11 + (Paramètres!$B$12-Paramètres!$B$11)*MAX(0,B87)/(Paramètres!$B$13+Paramètres!$B$14),Paramètres!$B$12))</f>
        <v>1.5</v>
      </c>
      <c r="E87" s="6">
        <f>IF(D87="","",(Paramètres!$B$7-Paramètres!$B$8)*Paramètres!$B$9*D87*1000)</f>
        <v>255</v>
      </c>
      <c r="F87">
        <f>IF(E87="","",Paramètres!$B$10*E87)</f>
        <v>140.25</v>
      </c>
      <c r="G87" s="5">
        <v>0</v>
      </c>
      <c r="H87" s="5">
        <v>4.4960000000000004</v>
      </c>
      <c r="I87" s="5">
        <v>0</v>
      </c>
      <c r="J87">
        <f>IF(B87="","",IF(B87&lt;=Paramètres!$B$13,Paramètres!$B$17,IF(B87&lt;=Paramètres!$B$13+Paramètres!$B$14,Paramètres!$B$17 + (Paramètres!$B$18-Paramètres!$B$17)*(B87-Paramètres!$B$13)/Paramètres!$B$14,IF(B87&lt;=Paramètres!$B$13+Paramètres!$B$14+Paramètres!$B$15,Paramètres!$B$18,IF(B87&lt;=Paramètres!$B$13+Paramètres!$B$14+Paramètres!$B$15+Paramètres!$B$16,Paramètres!$B$18 + (Paramètres!$B$19-Paramètres!$B$18)*(B87-(Paramètres!$B$13+Paramètres!$B$14+Paramètres!$B$15))/Paramètres!$B$16,Paramètres!$B$19)))))</f>
        <v>1.25</v>
      </c>
      <c r="K87">
        <f t="shared" si="9"/>
        <v>5.620000000000001</v>
      </c>
      <c r="L87" s="6">
        <f t="shared" si="12"/>
        <v>94.991293055352571</v>
      </c>
      <c r="M87" s="6">
        <f t="shared" si="13"/>
        <v>160.00870694464743</v>
      </c>
      <c r="N87">
        <f t="shared" si="14"/>
        <v>0.82781083272638412</v>
      </c>
      <c r="O87">
        <f t="shared" si="15"/>
        <v>4.6522968799222797</v>
      </c>
      <c r="P87" s="6">
        <f t="shared" si="10"/>
        <v>90.338996175430296</v>
      </c>
      <c r="Q87" t="str">
        <f t="shared" si="16"/>
        <v>Oui</v>
      </c>
      <c r="R87" t="str">
        <f t="shared" si="17"/>
        <v>Non</v>
      </c>
    </row>
    <row r="88" spans="1:18" x14ac:dyDescent="0.25">
      <c r="A88" s="4">
        <f t="shared" si="11"/>
        <v>38908</v>
      </c>
      <c r="B88">
        <f>IF(B87+1 &gt;Paramètres!$B$6,"",B87+1)</f>
        <v>86</v>
      </c>
      <c r="C88" t="str">
        <f>IF(B88="","",IF(B88&lt;=Paramètres!$B$13,"Initiale",IF(B88&lt;=Paramètres!$B$13+Paramètres!$B$14,"Développement",IF(B88&lt;=Paramètres!$B$13+Paramètres!$B$14+Paramètres!$B$15,"Milieu",IF(B88&lt;=Paramètres!$B$13+Paramètres!$B$14+Paramètres!$B$15+Paramètres!$B$16,"Fin","Après récolte")))))</f>
        <v>Milieu</v>
      </c>
      <c r="D88" s="6">
        <f>IF(B88="","",IF(B88&lt;=Paramètres!$B$13+Paramètres!$B$14,Paramètres!$B$11 + (Paramètres!$B$12-Paramètres!$B$11)*MAX(0,B88)/(Paramètres!$B$13+Paramètres!$B$14),Paramètres!$B$12))</f>
        <v>1.5</v>
      </c>
      <c r="E88" s="6">
        <f>IF(D88="","",(Paramètres!$B$7-Paramètres!$B$8)*Paramètres!$B$9*D88*1000)</f>
        <v>255</v>
      </c>
      <c r="F88">
        <f>IF(E88="","",Paramètres!$B$10*E88)</f>
        <v>140.25</v>
      </c>
      <c r="G88" s="5">
        <v>0.63100000000000001</v>
      </c>
      <c r="H88" s="5">
        <v>3.18</v>
      </c>
      <c r="I88" s="5">
        <v>0</v>
      </c>
      <c r="J88">
        <f>IF(B88="","",IF(B88&lt;=Paramètres!$B$13,Paramètres!$B$17,IF(B88&lt;=Paramètres!$B$13+Paramètres!$B$14,Paramètres!$B$17 + (Paramètres!$B$18-Paramètres!$B$17)*(B88-Paramètres!$B$13)/Paramètres!$B$14,IF(B88&lt;=Paramètres!$B$13+Paramètres!$B$14+Paramètres!$B$15,Paramètres!$B$18,IF(B88&lt;=Paramètres!$B$13+Paramètres!$B$14+Paramètres!$B$15+Paramètres!$B$16,Paramètres!$B$18 + (Paramètres!$B$19-Paramètres!$B$18)*(B88-(Paramètres!$B$13+Paramètres!$B$14+Paramètres!$B$15))/Paramètres!$B$16,Paramètres!$B$19)))))</f>
        <v>1.25</v>
      </c>
      <c r="K88">
        <f t="shared" si="9"/>
        <v>3.9750000000000001</v>
      </c>
      <c r="L88" s="6">
        <f t="shared" si="12"/>
        <v>90.338996175430296</v>
      </c>
      <c r="M88" s="6">
        <f t="shared" si="13"/>
        <v>164.66100382456972</v>
      </c>
      <c r="N88">
        <f t="shared" si="14"/>
        <v>0.78726794052662552</v>
      </c>
      <c r="O88">
        <f t="shared" si="15"/>
        <v>3.1293900635933367</v>
      </c>
      <c r="P88" s="6">
        <f t="shared" si="10"/>
        <v>87.840606111836962</v>
      </c>
      <c r="Q88" t="str">
        <f t="shared" si="16"/>
        <v>Oui</v>
      </c>
      <c r="R88" t="str">
        <f t="shared" si="17"/>
        <v>Non</v>
      </c>
    </row>
    <row r="89" spans="1:18" x14ac:dyDescent="0.25">
      <c r="A89" s="4">
        <f t="shared" si="11"/>
        <v>38909</v>
      </c>
      <c r="B89">
        <f>IF(B88+1 &gt;Paramètres!$B$6,"",B88+1)</f>
        <v>87</v>
      </c>
      <c r="C89" t="str">
        <f>IF(B89="","",IF(B89&lt;=Paramètres!$B$13,"Initiale",IF(B89&lt;=Paramètres!$B$13+Paramètres!$B$14,"Développement",IF(B89&lt;=Paramètres!$B$13+Paramètres!$B$14+Paramètres!$B$15,"Milieu",IF(B89&lt;=Paramètres!$B$13+Paramètres!$B$14+Paramètres!$B$15+Paramètres!$B$16,"Fin","Après récolte")))))</f>
        <v>Milieu</v>
      </c>
      <c r="D89" s="6">
        <f>IF(B89="","",IF(B89&lt;=Paramètres!$B$13+Paramètres!$B$14,Paramètres!$B$11 + (Paramètres!$B$12-Paramètres!$B$11)*MAX(0,B89)/(Paramètres!$B$13+Paramètres!$B$14),Paramètres!$B$12))</f>
        <v>1.5</v>
      </c>
      <c r="E89" s="6">
        <f>IF(D89="","",(Paramètres!$B$7-Paramètres!$B$8)*Paramètres!$B$9*D89*1000)</f>
        <v>255</v>
      </c>
      <c r="F89">
        <f>IF(E89="","",Paramètres!$B$10*E89)</f>
        <v>140.25</v>
      </c>
      <c r="G89" s="5">
        <v>0</v>
      </c>
      <c r="H89" s="5">
        <v>5.4109999999999996</v>
      </c>
      <c r="I89" s="5">
        <v>0</v>
      </c>
      <c r="J89">
        <f>IF(B89="","",IF(B89&lt;=Paramètres!$B$13,Paramètres!$B$17,IF(B89&lt;=Paramètres!$B$13+Paramètres!$B$14,Paramètres!$B$17 + (Paramètres!$B$18-Paramètres!$B$17)*(B89-Paramètres!$B$13)/Paramètres!$B$14,IF(B89&lt;=Paramètres!$B$13+Paramètres!$B$14+Paramètres!$B$15,Paramètres!$B$18,IF(B89&lt;=Paramètres!$B$13+Paramètres!$B$14+Paramètres!$B$15+Paramètres!$B$16,Paramètres!$B$18 + (Paramètres!$B$19-Paramètres!$B$18)*(B89-(Paramètres!$B$13+Paramètres!$B$14+Paramètres!$B$15))/Paramètres!$B$16,Paramètres!$B$19)))))</f>
        <v>1.25</v>
      </c>
      <c r="K89">
        <f t="shared" si="9"/>
        <v>6.7637499999999999</v>
      </c>
      <c r="L89" s="6">
        <f t="shared" si="12"/>
        <v>87.840606111836962</v>
      </c>
      <c r="M89" s="6">
        <f t="shared" si="13"/>
        <v>167.15939388816304</v>
      </c>
      <c r="N89">
        <f t="shared" si="14"/>
        <v>0.76549547809879703</v>
      </c>
      <c r="O89">
        <f t="shared" si="15"/>
        <v>5.1776200399907379</v>
      </c>
      <c r="P89" s="6">
        <f t="shared" si="10"/>
        <v>82.66298607184622</v>
      </c>
      <c r="Q89" t="str">
        <f t="shared" si="16"/>
        <v>Oui</v>
      </c>
      <c r="R89" t="str">
        <f t="shared" si="17"/>
        <v>Non</v>
      </c>
    </row>
    <row r="90" spans="1:18" x14ac:dyDescent="0.25">
      <c r="A90" s="4">
        <f t="shared" si="11"/>
        <v>38910</v>
      </c>
      <c r="B90">
        <f>IF(B89+1 &gt;Paramètres!$B$6,"",B89+1)</f>
        <v>88</v>
      </c>
      <c r="C90" t="str">
        <f>IF(B90="","",IF(B90&lt;=Paramètres!$B$13,"Initiale",IF(B90&lt;=Paramètres!$B$13+Paramètres!$B$14,"Développement",IF(B90&lt;=Paramètres!$B$13+Paramètres!$B$14+Paramètres!$B$15,"Milieu",IF(B90&lt;=Paramètres!$B$13+Paramètres!$B$14+Paramètres!$B$15+Paramètres!$B$16,"Fin","Après récolte")))))</f>
        <v>Milieu</v>
      </c>
      <c r="D90" s="6">
        <f>IF(B90="","",IF(B90&lt;=Paramètres!$B$13+Paramètres!$B$14,Paramètres!$B$11 + (Paramètres!$B$12-Paramètres!$B$11)*MAX(0,B90)/(Paramètres!$B$13+Paramètres!$B$14),Paramètres!$B$12))</f>
        <v>1.5</v>
      </c>
      <c r="E90" s="6">
        <f>IF(D90="","",(Paramètres!$B$7-Paramètres!$B$8)*Paramètres!$B$9*D90*1000)</f>
        <v>255</v>
      </c>
      <c r="F90">
        <f>IF(E90="","",Paramètres!$B$10*E90)</f>
        <v>140.25</v>
      </c>
      <c r="G90" s="5">
        <v>0</v>
      </c>
      <c r="H90" s="5">
        <v>4.9089999999999998</v>
      </c>
      <c r="I90" s="5">
        <v>0</v>
      </c>
      <c r="J90">
        <f>IF(B90="","",IF(B90&lt;=Paramètres!$B$13,Paramètres!$B$17,IF(B90&lt;=Paramètres!$B$13+Paramètres!$B$14,Paramètres!$B$17 + (Paramètres!$B$18-Paramètres!$B$17)*(B90-Paramètres!$B$13)/Paramètres!$B$14,IF(B90&lt;=Paramètres!$B$13+Paramètres!$B$14+Paramètres!$B$15,Paramètres!$B$18,IF(B90&lt;=Paramètres!$B$13+Paramètres!$B$14+Paramètres!$B$15+Paramètres!$B$16,Paramètres!$B$18 + (Paramètres!$B$19-Paramètres!$B$18)*(B90-(Paramètres!$B$13+Paramètres!$B$14+Paramètres!$B$15))/Paramètres!$B$16,Paramètres!$B$19)))))</f>
        <v>1.25</v>
      </c>
      <c r="K90">
        <f t="shared" si="9"/>
        <v>6.1362499999999995</v>
      </c>
      <c r="L90" s="6">
        <f t="shared" si="12"/>
        <v>82.66298607184622</v>
      </c>
      <c r="M90" s="6">
        <f t="shared" si="13"/>
        <v>172.33701392815379</v>
      </c>
      <c r="N90">
        <f t="shared" si="14"/>
        <v>0.7203746062905988</v>
      </c>
      <c r="O90">
        <f t="shared" si="15"/>
        <v>4.4203986778506863</v>
      </c>
      <c r="P90" s="6">
        <f t="shared" si="10"/>
        <v>78.242587393995535</v>
      </c>
      <c r="Q90" t="str">
        <f t="shared" si="16"/>
        <v>Oui</v>
      </c>
      <c r="R90" t="str">
        <f t="shared" si="17"/>
        <v>Non</v>
      </c>
    </row>
    <row r="91" spans="1:18" x14ac:dyDescent="0.25">
      <c r="A91" s="4">
        <f t="shared" si="11"/>
        <v>38911</v>
      </c>
      <c r="B91">
        <f>IF(B90+1 &gt;Paramètres!$B$6,"",B90+1)</f>
        <v>89</v>
      </c>
      <c r="C91" t="str">
        <f>IF(B91="","",IF(B91&lt;=Paramètres!$B$13,"Initiale",IF(B91&lt;=Paramètres!$B$13+Paramètres!$B$14,"Développement",IF(B91&lt;=Paramètres!$B$13+Paramètres!$B$14+Paramètres!$B$15,"Milieu",IF(B91&lt;=Paramètres!$B$13+Paramètres!$B$14+Paramètres!$B$15+Paramètres!$B$16,"Fin","Après récolte")))))</f>
        <v>Milieu</v>
      </c>
      <c r="D91" s="6">
        <f>IF(B91="","",IF(B91&lt;=Paramètres!$B$13+Paramètres!$B$14,Paramètres!$B$11 + (Paramètres!$B$12-Paramètres!$B$11)*MAX(0,B91)/(Paramètres!$B$13+Paramètres!$B$14),Paramètres!$B$12))</f>
        <v>1.5</v>
      </c>
      <c r="E91" s="6">
        <f>IF(D91="","",(Paramètres!$B$7-Paramètres!$B$8)*Paramètres!$B$9*D91*1000)</f>
        <v>255</v>
      </c>
      <c r="F91">
        <f>IF(E91="","",Paramètres!$B$10*E91)</f>
        <v>140.25</v>
      </c>
      <c r="G91" s="5">
        <v>0</v>
      </c>
      <c r="H91" s="5">
        <v>4.883</v>
      </c>
      <c r="I91" s="5">
        <v>0</v>
      </c>
      <c r="J91">
        <f>IF(B91="","",IF(B91&lt;=Paramètres!$B$13,Paramètres!$B$17,IF(B91&lt;=Paramètres!$B$13+Paramètres!$B$14,Paramètres!$B$17 + (Paramètres!$B$18-Paramètres!$B$17)*(B91-Paramètres!$B$13)/Paramètres!$B$14,IF(B91&lt;=Paramètres!$B$13+Paramètres!$B$14+Paramètres!$B$15,Paramètres!$B$18,IF(B91&lt;=Paramètres!$B$13+Paramètres!$B$14+Paramètres!$B$15+Paramètres!$B$16,Paramètres!$B$18 + (Paramètres!$B$19-Paramètres!$B$18)*(B91-(Paramètres!$B$13+Paramètres!$B$14+Paramètres!$B$15))/Paramètres!$B$16,Paramètres!$B$19)))))</f>
        <v>1.25</v>
      </c>
      <c r="K91">
        <f t="shared" si="9"/>
        <v>6.1037499999999998</v>
      </c>
      <c r="L91" s="6">
        <f t="shared" si="12"/>
        <v>78.242587393995535</v>
      </c>
      <c r="M91" s="6">
        <f t="shared" si="13"/>
        <v>176.75741260600446</v>
      </c>
      <c r="N91">
        <f t="shared" si="14"/>
        <v>0.68185261345529879</v>
      </c>
      <c r="O91">
        <f t="shared" si="15"/>
        <v>4.1618578893777798</v>
      </c>
      <c r="P91" s="6">
        <f t="shared" si="10"/>
        <v>74.08072950461775</v>
      </c>
      <c r="Q91" t="str">
        <f t="shared" si="16"/>
        <v>Oui</v>
      </c>
      <c r="R91" t="str">
        <f t="shared" si="17"/>
        <v>Non</v>
      </c>
    </row>
    <row r="92" spans="1:18" x14ac:dyDescent="0.25">
      <c r="A92" s="4">
        <f t="shared" si="11"/>
        <v>38912</v>
      </c>
      <c r="B92">
        <f>IF(B91+1 &gt;Paramètres!$B$6,"",B91+1)</f>
        <v>90</v>
      </c>
      <c r="C92" t="str">
        <f>IF(B92="","",IF(B92&lt;=Paramètres!$B$13,"Initiale",IF(B92&lt;=Paramètres!$B$13+Paramètres!$B$14,"Développement",IF(B92&lt;=Paramètres!$B$13+Paramètres!$B$14+Paramètres!$B$15,"Milieu",IF(B92&lt;=Paramètres!$B$13+Paramètres!$B$14+Paramètres!$B$15+Paramètres!$B$16,"Fin","Après récolte")))))</f>
        <v>Milieu</v>
      </c>
      <c r="D92" s="6">
        <f>IF(B92="","",IF(B92&lt;=Paramètres!$B$13+Paramètres!$B$14,Paramètres!$B$11 + (Paramètres!$B$12-Paramètres!$B$11)*MAX(0,B92)/(Paramètres!$B$13+Paramètres!$B$14),Paramètres!$B$12))</f>
        <v>1.5</v>
      </c>
      <c r="E92" s="6">
        <f>IF(D92="","",(Paramètres!$B$7-Paramètres!$B$8)*Paramètres!$B$9*D92*1000)</f>
        <v>255</v>
      </c>
      <c r="F92">
        <f>IF(E92="","",Paramètres!$B$10*E92)</f>
        <v>140.25</v>
      </c>
      <c r="G92" s="5">
        <v>1.123</v>
      </c>
      <c r="H92" s="5">
        <v>3.5139999999999998</v>
      </c>
      <c r="I92" s="5">
        <v>0</v>
      </c>
      <c r="J92">
        <f>IF(B92="","",IF(B92&lt;=Paramètres!$B$13,Paramètres!$B$17,IF(B92&lt;=Paramètres!$B$13+Paramètres!$B$14,Paramètres!$B$17 + (Paramètres!$B$18-Paramètres!$B$17)*(B92-Paramètres!$B$13)/Paramètres!$B$14,IF(B92&lt;=Paramètres!$B$13+Paramètres!$B$14+Paramètres!$B$15,Paramètres!$B$18,IF(B92&lt;=Paramètres!$B$13+Paramètres!$B$14+Paramètres!$B$15+Paramètres!$B$16,Paramètres!$B$18 + (Paramètres!$B$19-Paramètres!$B$18)*(B92-(Paramètres!$B$13+Paramètres!$B$14+Paramètres!$B$15))/Paramètres!$B$16,Paramètres!$B$19)))))</f>
        <v>1.25</v>
      </c>
      <c r="K92">
        <f t="shared" si="9"/>
        <v>4.3925000000000001</v>
      </c>
      <c r="L92" s="6">
        <f t="shared" si="12"/>
        <v>74.08072950461775</v>
      </c>
      <c r="M92" s="6">
        <f t="shared" si="13"/>
        <v>180.91927049538225</v>
      </c>
      <c r="N92">
        <f t="shared" si="14"/>
        <v>0.64558369938664706</v>
      </c>
      <c r="O92">
        <f t="shared" si="15"/>
        <v>2.8357263995558473</v>
      </c>
      <c r="P92" s="6">
        <f t="shared" si="10"/>
        <v>72.368003105061902</v>
      </c>
      <c r="Q92" t="str">
        <f t="shared" si="16"/>
        <v>Oui</v>
      </c>
      <c r="R92" t="str">
        <f t="shared" si="17"/>
        <v>Non</v>
      </c>
    </row>
    <row r="93" spans="1:18" x14ac:dyDescent="0.25">
      <c r="A93" s="4">
        <f t="shared" si="11"/>
        <v>38913</v>
      </c>
      <c r="B93">
        <f>IF(B92+1 &gt;Paramètres!$B$6,"",B92+1)</f>
        <v>91</v>
      </c>
      <c r="C93" t="str">
        <f>IF(B93="","",IF(B93&lt;=Paramètres!$B$13,"Initiale",IF(B93&lt;=Paramètres!$B$13+Paramètres!$B$14,"Développement",IF(B93&lt;=Paramètres!$B$13+Paramètres!$B$14+Paramètres!$B$15,"Milieu",IF(B93&lt;=Paramètres!$B$13+Paramètres!$B$14+Paramètres!$B$15+Paramètres!$B$16,"Fin","Après récolte")))))</f>
        <v>Milieu</v>
      </c>
      <c r="D93" s="6">
        <f>IF(B93="","",IF(B93&lt;=Paramètres!$B$13+Paramètres!$B$14,Paramètres!$B$11 + (Paramètres!$B$12-Paramètres!$B$11)*MAX(0,B93)/(Paramètres!$B$13+Paramètres!$B$14),Paramètres!$B$12))</f>
        <v>1.5</v>
      </c>
      <c r="E93" s="6">
        <f>IF(D93="","",(Paramètres!$B$7-Paramètres!$B$8)*Paramètres!$B$9*D93*1000)</f>
        <v>255</v>
      </c>
      <c r="F93">
        <f>IF(E93="","",Paramètres!$B$10*E93)</f>
        <v>140.25</v>
      </c>
      <c r="G93" s="5">
        <v>10.537000000000001</v>
      </c>
      <c r="H93" s="5">
        <v>3.0449999999999999</v>
      </c>
      <c r="I93" s="5">
        <v>0</v>
      </c>
      <c r="J93">
        <f>IF(B93="","",IF(B93&lt;=Paramètres!$B$13,Paramètres!$B$17,IF(B93&lt;=Paramètres!$B$13+Paramètres!$B$14,Paramètres!$B$17 + (Paramètres!$B$18-Paramètres!$B$17)*(B93-Paramètres!$B$13)/Paramètres!$B$14,IF(B93&lt;=Paramètres!$B$13+Paramètres!$B$14+Paramètres!$B$15,Paramètres!$B$18,IF(B93&lt;=Paramètres!$B$13+Paramètres!$B$14+Paramètres!$B$15+Paramètres!$B$16,Paramètres!$B$18 + (Paramètres!$B$19-Paramètres!$B$18)*(B93-(Paramètres!$B$13+Paramètres!$B$14+Paramètres!$B$15))/Paramètres!$B$16,Paramètres!$B$19)))))</f>
        <v>1.25</v>
      </c>
      <c r="K93">
        <f t="shared" si="9"/>
        <v>3.8062499999999999</v>
      </c>
      <c r="L93" s="6">
        <f t="shared" si="12"/>
        <v>72.368003105061902</v>
      </c>
      <c r="M93" s="6">
        <f t="shared" si="13"/>
        <v>182.63199689493808</v>
      </c>
      <c r="N93">
        <f t="shared" si="14"/>
        <v>0.63065797912907984</v>
      </c>
      <c r="O93">
        <f t="shared" si="15"/>
        <v>2.4004419330600602</v>
      </c>
      <c r="P93" s="6">
        <f t="shared" si="10"/>
        <v>80.504561172001843</v>
      </c>
      <c r="Q93" t="str">
        <f t="shared" si="16"/>
        <v>Oui</v>
      </c>
      <c r="R93" t="str">
        <f t="shared" si="17"/>
        <v>Non</v>
      </c>
    </row>
    <row r="94" spans="1:18" x14ac:dyDescent="0.25">
      <c r="A94" s="4">
        <f t="shared" si="11"/>
        <v>38914</v>
      </c>
      <c r="B94">
        <f>IF(B93+1 &gt;Paramètres!$B$6,"",B93+1)</f>
        <v>92</v>
      </c>
      <c r="C94" t="str">
        <f>IF(B94="","",IF(B94&lt;=Paramètres!$B$13,"Initiale",IF(B94&lt;=Paramètres!$B$13+Paramètres!$B$14,"Développement",IF(B94&lt;=Paramètres!$B$13+Paramètres!$B$14+Paramètres!$B$15,"Milieu",IF(B94&lt;=Paramètres!$B$13+Paramètres!$B$14+Paramètres!$B$15+Paramètres!$B$16,"Fin","Après récolte")))))</f>
        <v>Milieu</v>
      </c>
      <c r="D94" s="6">
        <f>IF(B94="","",IF(B94&lt;=Paramètres!$B$13+Paramètres!$B$14,Paramètres!$B$11 + (Paramètres!$B$12-Paramètres!$B$11)*MAX(0,B94)/(Paramètres!$B$13+Paramètres!$B$14),Paramètres!$B$12))</f>
        <v>1.5</v>
      </c>
      <c r="E94" s="6">
        <f>IF(D94="","",(Paramètres!$B$7-Paramètres!$B$8)*Paramètres!$B$9*D94*1000)</f>
        <v>255</v>
      </c>
      <c r="F94">
        <f>IF(E94="","",Paramètres!$B$10*E94)</f>
        <v>140.25</v>
      </c>
      <c r="G94" s="5">
        <v>0</v>
      </c>
      <c r="H94" s="5">
        <v>3.2010000000000001</v>
      </c>
      <c r="I94" s="5">
        <v>0</v>
      </c>
      <c r="J94">
        <f>IF(B94="","",IF(B94&lt;=Paramètres!$B$13,Paramètres!$B$17,IF(B94&lt;=Paramètres!$B$13+Paramètres!$B$14,Paramètres!$B$17 + (Paramètres!$B$18-Paramètres!$B$17)*(B94-Paramètres!$B$13)/Paramètres!$B$14,IF(B94&lt;=Paramètres!$B$13+Paramètres!$B$14+Paramètres!$B$15,Paramètres!$B$18,IF(B94&lt;=Paramètres!$B$13+Paramètres!$B$14+Paramètres!$B$15+Paramètres!$B$16,Paramètres!$B$18 + (Paramètres!$B$19-Paramètres!$B$18)*(B94-(Paramètres!$B$13+Paramètres!$B$14+Paramètres!$B$15))/Paramètres!$B$16,Paramètres!$B$19)))))</f>
        <v>1.25</v>
      </c>
      <c r="K94">
        <f t="shared" si="9"/>
        <v>4.0012499999999998</v>
      </c>
      <c r="L94" s="6">
        <f t="shared" si="12"/>
        <v>80.504561172001843</v>
      </c>
      <c r="M94" s="6">
        <f t="shared" si="13"/>
        <v>174.49543882799816</v>
      </c>
      <c r="N94">
        <f t="shared" si="14"/>
        <v>0.70156480324184611</v>
      </c>
      <c r="O94">
        <f t="shared" si="15"/>
        <v>2.8071361689714367</v>
      </c>
      <c r="P94" s="6">
        <f t="shared" si="10"/>
        <v>77.697425003030403</v>
      </c>
      <c r="Q94" t="str">
        <f t="shared" si="16"/>
        <v>Oui</v>
      </c>
      <c r="R94" t="str">
        <f t="shared" si="17"/>
        <v>Non</v>
      </c>
    </row>
    <row r="95" spans="1:18" x14ac:dyDescent="0.25">
      <c r="A95" s="4">
        <f t="shared" si="11"/>
        <v>38915</v>
      </c>
      <c r="B95">
        <f>IF(B94+1 &gt;Paramètres!$B$6,"",B94+1)</f>
        <v>93</v>
      </c>
      <c r="C95" t="str">
        <f>IF(B95="","",IF(B95&lt;=Paramètres!$B$13,"Initiale",IF(B95&lt;=Paramètres!$B$13+Paramètres!$B$14,"Développement",IF(B95&lt;=Paramètres!$B$13+Paramètres!$B$14+Paramètres!$B$15,"Milieu",IF(B95&lt;=Paramètres!$B$13+Paramètres!$B$14+Paramètres!$B$15+Paramètres!$B$16,"Fin","Après récolte")))))</f>
        <v>Milieu</v>
      </c>
      <c r="D95" s="6">
        <f>IF(B95="","",IF(B95&lt;=Paramètres!$B$13+Paramètres!$B$14,Paramètres!$B$11 + (Paramètres!$B$12-Paramètres!$B$11)*MAX(0,B95)/(Paramètres!$B$13+Paramètres!$B$14),Paramètres!$B$12))</f>
        <v>1.5</v>
      </c>
      <c r="E95" s="6">
        <f>IF(D95="","",(Paramètres!$B$7-Paramètres!$B$8)*Paramètres!$B$9*D95*1000)</f>
        <v>255</v>
      </c>
      <c r="F95">
        <f>IF(E95="","",Paramètres!$B$10*E95)</f>
        <v>140.25</v>
      </c>
      <c r="G95" s="5">
        <v>0.22600000000000001</v>
      </c>
      <c r="H95" s="5">
        <v>3.6240000000000001</v>
      </c>
      <c r="I95" s="5">
        <v>0</v>
      </c>
      <c r="J95">
        <f>IF(B95="","",IF(B95&lt;=Paramètres!$B$13,Paramètres!$B$17,IF(B95&lt;=Paramètres!$B$13+Paramètres!$B$14,Paramètres!$B$17 + (Paramètres!$B$18-Paramètres!$B$17)*(B95-Paramètres!$B$13)/Paramètres!$B$14,IF(B95&lt;=Paramètres!$B$13+Paramètres!$B$14+Paramètres!$B$15,Paramètres!$B$18,IF(B95&lt;=Paramètres!$B$13+Paramètres!$B$14+Paramètres!$B$15+Paramètres!$B$16,Paramètres!$B$18 + (Paramètres!$B$19-Paramètres!$B$18)*(B95-(Paramètres!$B$13+Paramètres!$B$14+Paramètres!$B$15))/Paramètres!$B$16,Paramètres!$B$19)))))</f>
        <v>1.25</v>
      </c>
      <c r="K95">
        <f t="shared" si="9"/>
        <v>4.53</v>
      </c>
      <c r="L95" s="6">
        <f t="shared" si="12"/>
        <v>77.697425003030403</v>
      </c>
      <c r="M95" s="6">
        <f t="shared" si="13"/>
        <v>177.30257499696961</v>
      </c>
      <c r="N95">
        <f t="shared" si="14"/>
        <v>0.67710174294579861</v>
      </c>
      <c r="O95">
        <f t="shared" si="15"/>
        <v>3.0672708955444681</v>
      </c>
      <c r="P95" s="6">
        <f t="shared" si="10"/>
        <v>74.856154107485935</v>
      </c>
      <c r="Q95" t="str">
        <f t="shared" si="16"/>
        <v>Oui</v>
      </c>
      <c r="R95" t="str">
        <f t="shared" si="17"/>
        <v>Non</v>
      </c>
    </row>
    <row r="96" spans="1:18" x14ac:dyDescent="0.25">
      <c r="A96" s="4">
        <f t="shared" si="11"/>
        <v>38916</v>
      </c>
      <c r="B96">
        <f>IF(B95+1 &gt;Paramètres!$B$6,"",B95+1)</f>
        <v>94</v>
      </c>
      <c r="C96" t="str">
        <f>IF(B96="","",IF(B96&lt;=Paramètres!$B$13,"Initiale",IF(B96&lt;=Paramètres!$B$13+Paramètres!$B$14,"Développement",IF(B96&lt;=Paramètres!$B$13+Paramètres!$B$14+Paramètres!$B$15,"Milieu",IF(B96&lt;=Paramètres!$B$13+Paramètres!$B$14+Paramètres!$B$15+Paramètres!$B$16,"Fin","Après récolte")))))</f>
        <v>Milieu</v>
      </c>
      <c r="D96" s="6">
        <f>IF(B96="","",IF(B96&lt;=Paramètres!$B$13+Paramètres!$B$14,Paramètres!$B$11 + (Paramètres!$B$12-Paramètres!$B$11)*MAX(0,B96)/(Paramètres!$B$13+Paramètres!$B$14),Paramètres!$B$12))</f>
        <v>1.5</v>
      </c>
      <c r="E96" s="6">
        <f>IF(D96="","",(Paramètres!$B$7-Paramètres!$B$8)*Paramètres!$B$9*D96*1000)</f>
        <v>255</v>
      </c>
      <c r="F96">
        <f>IF(E96="","",Paramètres!$B$10*E96)</f>
        <v>140.25</v>
      </c>
      <c r="G96" s="5">
        <v>0.14599999999999999</v>
      </c>
      <c r="H96" s="5">
        <v>3.66</v>
      </c>
      <c r="I96" s="5">
        <v>0</v>
      </c>
      <c r="J96">
        <f>IF(B96="","",IF(B96&lt;=Paramètres!$B$13,Paramètres!$B$17,IF(B96&lt;=Paramètres!$B$13+Paramètres!$B$14,Paramètres!$B$17 + (Paramètres!$B$18-Paramètres!$B$17)*(B96-Paramètres!$B$13)/Paramètres!$B$14,IF(B96&lt;=Paramètres!$B$13+Paramètres!$B$14+Paramètres!$B$15,Paramètres!$B$18,IF(B96&lt;=Paramètres!$B$13+Paramètres!$B$14+Paramètres!$B$15+Paramètres!$B$16,Paramètres!$B$18 + (Paramètres!$B$19-Paramètres!$B$18)*(B96-(Paramètres!$B$13+Paramètres!$B$14+Paramètres!$B$15))/Paramètres!$B$16,Paramètres!$B$19)))))</f>
        <v>1.25</v>
      </c>
      <c r="K96">
        <f t="shared" si="9"/>
        <v>4.5750000000000002</v>
      </c>
      <c r="L96" s="6">
        <f t="shared" si="12"/>
        <v>74.856154107485935</v>
      </c>
      <c r="M96" s="6">
        <f t="shared" si="13"/>
        <v>180.14384589251407</v>
      </c>
      <c r="N96">
        <f t="shared" si="14"/>
        <v>0.65234121226567265</v>
      </c>
      <c r="O96">
        <f t="shared" si="15"/>
        <v>2.9844610461154524</v>
      </c>
      <c r="P96" s="6">
        <f t="shared" si="10"/>
        <v>72.01769306137048</v>
      </c>
      <c r="Q96" t="str">
        <f t="shared" si="16"/>
        <v>Oui</v>
      </c>
      <c r="R96" t="str">
        <f t="shared" si="17"/>
        <v>Non</v>
      </c>
    </row>
    <row r="97" spans="1:18" x14ac:dyDescent="0.25">
      <c r="A97" s="4">
        <f t="shared" si="11"/>
        <v>38917</v>
      </c>
      <c r="B97">
        <f>IF(B96+1 &gt;Paramètres!$B$6,"",B96+1)</f>
        <v>95</v>
      </c>
      <c r="C97" t="str">
        <f>IF(B97="","",IF(B97&lt;=Paramètres!$B$13,"Initiale",IF(B97&lt;=Paramètres!$B$13+Paramètres!$B$14,"Développement",IF(B97&lt;=Paramètres!$B$13+Paramètres!$B$14+Paramètres!$B$15,"Milieu",IF(B97&lt;=Paramètres!$B$13+Paramètres!$B$14+Paramètres!$B$15+Paramètres!$B$16,"Fin","Après récolte")))))</f>
        <v>Milieu</v>
      </c>
      <c r="D97" s="6">
        <f>IF(B97="","",IF(B97&lt;=Paramètres!$B$13+Paramètres!$B$14,Paramètres!$B$11 + (Paramètres!$B$12-Paramètres!$B$11)*MAX(0,B97)/(Paramètres!$B$13+Paramètres!$B$14),Paramètres!$B$12))</f>
        <v>1.5</v>
      </c>
      <c r="E97" s="6">
        <f>IF(D97="","",(Paramètres!$B$7-Paramètres!$B$8)*Paramètres!$B$9*D97*1000)</f>
        <v>255</v>
      </c>
      <c r="F97">
        <f>IF(E97="","",Paramètres!$B$10*E97)</f>
        <v>140.25</v>
      </c>
      <c r="G97" s="5">
        <v>0</v>
      </c>
      <c r="H97" s="5">
        <v>3.9359999999999999</v>
      </c>
      <c r="I97" s="5">
        <v>0</v>
      </c>
      <c r="J97">
        <f>IF(B97="","",IF(B97&lt;=Paramètres!$B$13,Paramètres!$B$17,IF(B97&lt;=Paramètres!$B$13+Paramètres!$B$14,Paramètres!$B$17 + (Paramètres!$B$18-Paramètres!$B$17)*(B97-Paramètres!$B$13)/Paramètres!$B$14,IF(B97&lt;=Paramètres!$B$13+Paramètres!$B$14+Paramètres!$B$15,Paramètres!$B$18,IF(B97&lt;=Paramètres!$B$13+Paramètres!$B$14+Paramètres!$B$15+Paramètres!$B$16,Paramètres!$B$18 + (Paramètres!$B$19-Paramètres!$B$18)*(B97-(Paramètres!$B$13+Paramètres!$B$14+Paramètres!$B$15))/Paramètres!$B$16,Paramètres!$B$19)))))</f>
        <v>1.25</v>
      </c>
      <c r="K97">
        <f t="shared" si="9"/>
        <v>4.92</v>
      </c>
      <c r="L97" s="6">
        <f t="shared" si="12"/>
        <v>72.01769306137048</v>
      </c>
      <c r="M97" s="6">
        <f t="shared" si="13"/>
        <v>182.98230693862951</v>
      </c>
      <c r="N97">
        <f t="shared" si="14"/>
        <v>0.62760516829081037</v>
      </c>
      <c r="O97">
        <f t="shared" si="15"/>
        <v>3.0878174279907871</v>
      </c>
      <c r="P97" s="6">
        <f t="shared" si="10"/>
        <v>68.929875633379694</v>
      </c>
      <c r="Q97" t="str">
        <f t="shared" si="16"/>
        <v>Oui</v>
      </c>
      <c r="R97" t="str">
        <f t="shared" si="17"/>
        <v>Non</v>
      </c>
    </row>
    <row r="98" spans="1:18" x14ac:dyDescent="0.25">
      <c r="A98" s="4">
        <f t="shared" si="11"/>
        <v>38918</v>
      </c>
      <c r="B98">
        <f>IF(B97+1 &gt;Paramètres!$B$6,"",B97+1)</f>
        <v>96</v>
      </c>
      <c r="C98" t="str">
        <f>IF(B98="","",IF(B98&lt;=Paramètres!$B$13,"Initiale",IF(B98&lt;=Paramètres!$B$13+Paramètres!$B$14,"Développement",IF(B98&lt;=Paramètres!$B$13+Paramètres!$B$14+Paramètres!$B$15,"Milieu",IF(B98&lt;=Paramètres!$B$13+Paramètres!$B$14+Paramètres!$B$15+Paramètres!$B$16,"Fin","Après récolte")))))</f>
        <v>Milieu</v>
      </c>
      <c r="D98" s="6">
        <f>IF(B98="","",IF(B98&lt;=Paramètres!$B$13+Paramètres!$B$14,Paramètres!$B$11 + (Paramètres!$B$12-Paramètres!$B$11)*MAX(0,B98)/(Paramètres!$B$13+Paramètres!$B$14),Paramètres!$B$12))</f>
        <v>1.5</v>
      </c>
      <c r="E98" s="6">
        <f>IF(D98="","",(Paramètres!$B$7-Paramètres!$B$8)*Paramètres!$B$9*D98*1000)</f>
        <v>255</v>
      </c>
      <c r="F98">
        <f>IF(E98="","",Paramètres!$B$10*E98)</f>
        <v>140.25</v>
      </c>
      <c r="G98" s="5">
        <v>0</v>
      </c>
      <c r="H98" s="5">
        <v>4.6130000000000004</v>
      </c>
      <c r="I98" s="5">
        <v>0</v>
      </c>
      <c r="J98">
        <f>IF(B98="","",IF(B98&lt;=Paramètres!$B$13,Paramètres!$B$17,IF(B98&lt;=Paramètres!$B$13+Paramètres!$B$14,Paramètres!$B$17 + (Paramètres!$B$18-Paramètres!$B$17)*(B98-Paramètres!$B$13)/Paramètres!$B$14,IF(B98&lt;=Paramètres!$B$13+Paramètres!$B$14+Paramètres!$B$15,Paramètres!$B$18,IF(B98&lt;=Paramètres!$B$13+Paramètres!$B$14+Paramètres!$B$15+Paramètres!$B$16,Paramètres!$B$18 + (Paramètres!$B$19-Paramètres!$B$18)*(B98-(Paramètres!$B$13+Paramètres!$B$14+Paramètres!$B$15))/Paramètres!$B$16,Paramètres!$B$19)))))</f>
        <v>1.25</v>
      </c>
      <c r="K98">
        <f t="shared" si="9"/>
        <v>5.7662500000000003</v>
      </c>
      <c r="L98" s="6">
        <f t="shared" si="12"/>
        <v>68.929875633379694</v>
      </c>
      <c r="M98" s="6">
        <f t="shared" si="13"/>
        <v>186.07012436662029</v>
      </c>
      <c r="N98">
        <f t="shared" si="14"/>
        <v>0.60069608395102148</v>
      </c>
      <c r="O98">
        <f t="shared" si="15"/>
        <v>3.4637637940825776</v>
      </c>
      <c r="P98" s="6">
        <f t="shared" si="10"/>
        <v>65.466111839297113</v>
      </c>
      <c r="Q98" t="str">
        <f t="shared" si="16"/>
        <v>Oui</v>
      </c>
      <c r="R98" t="str">
        <f t="shared" si="17"/>
        <v>Non</v>
      </c>
    </row>
    <row r="99" spans="1:18" x14ac:dyDescent="0.25">
      <c r="A99" s="4">
        <f t="shared" si="11"/>
        <v>38919</v>
      </c>
      <c r="B99">
        <f>IF(B98+1 &gt;Paramètres!$B$6,"",B98+1)</f>
        <v>97</v>
      </c>
      <c r="C99" t="str">
        <f>IF(B99="","",IF(B99&lt;=Paramètres!$B$13,"Initiale",IF(B99&lt;=Paramètres!$B$13+Paramètres!$B$14,"Développement",IF(B99&lt;=Paramètres!$B$13+Paramètres!$B$14+Paramètres!$B$15,"Milieu",IF(B99&lt;=Paramètres!$B$13+Paramètres!$B$14+Paramètres!$B$15+Paramètres!$B$16,"Fin","Après récolte")))))</f>
        <v>Milieu</v>
      </c>
      <c r="D99" s="6">
        <f>IF(B99="","",IF(B99&lt;=Paramètres!$B$13+Paramètres!$B$14,Paramètres!$B$11 + (Paramètres!$B$12-Paramètres!$B$11)*MAX(0,B99)/(Paramètres!$B$13+Paramètres!$B$14),Paramètres!$B$12))</f>
        <v>1.5</v>
      </c>
      <c r="E99" s="6">
        <f>IF(D99="","",(Paramètres!$B$7-Paramètres!$B$8)*Paramètres!$B$9*D99*1000)</f>
        <v>255</v>
      </c>
      <c r="F99">
        <f>IF(E99="","",Paramètres!$B$10*E99)</f>
        <v>140.25</v>
      </c>
      <c r="G99" s="5">
        <v>0</v>
      </c>
      <c r="H99" s="5">
        <v>4.3680000000000003</v>
      </c>
      <c r="I99" s="5">
        <v>0</v>
      </c>
      <c r="J99">
        <f>IF(B99="","",IF(B99&lt;=Paramètres!$B$13,Paramètres!$B$17,IF(B99&lt;=Paramètres!$B$13+Paramètres!$B$14,Paramètres!$B$17 + (Paramètres!$B$18-Paramètres!$B$17)*(B99-Paramètres!$B$13)/Paramètres!$B$14,IF(B99&lt;=Paramètres!$B$13+Paramètres!$B$14+Paramètres!$B$15,Paramètres!$B$18,IF(B99&lt;=Paramètres!$B$13+Paramètres!$B$14+Paramètres!$B$15+Paramètres!$B$16,Paramètres!$B$18 + (Paramètres!$B$19-Paramètres!$B$18)*(B99-(Paramètres!$B$13+Paramètres!$B$14+Paramètres!$B$15))/Paramètres!$B$16,Paramètres!$B$19)))))</f>
        <v>1.25</v>
      </c>
      <c r="K99">
        <f t="shared" si="9"/>
        <v>5.4600000000000009</v>
      </c>
      <c r="L99" s="6">
        <f t="shared" si="12"/>
        <v>65.466111839297113</v>
      </c>
      <c r="M99" s="6">
        <f t="shared" si="13"/>
        <v>189.53388816070287</v>
      </c>
      <c r="N99">
        <f t="shared" si="14"/>
        <v>0.57051077855596621</v>
      </c>
      <c r="O99">
        <f t="shared" si="15"/>
        <v>3.1149888509155761</v>
      </c>
      <c r="P99" s="6">
        <f t="shared" si="10"/>
        <v>62.35112298838154</v>
      </c>
      <c r="Q99" t="str">
        <f t="shared" si="16"/>
        <v>Oui</v>
      </c>
      <c r="R99" t="str">
        <f t="shared" si="17"/>
        <v>Non</v>
      </c>
    </row>
    <row r="100" spans="1:18" x14ac:dyDescent="0.25">
      <c r="A100" s="4">
        <f t="shared" si="11"/>
        <v>38920</v>
      </c>
      <c r="B100">
        <f>IF(B99+1 &gt;Paramètres!$B$6,"",B99+1)</f>
        <v>98</v>
      </c>
      <c r="C100" t="str">
        <f>IF(B100="","",IF(B100&lt;=Paramètres!$B$13,"Initiale",IF(B100&lt;=Paramètres!$B$13+Paramètres!$B$14,"Développement",IF(B100&lt;=Paramètres!$B$13+Paramètres!$B$14+Paramètres!$B$15,"Milieu",IF(B100&lt;=Paramètres!$B$13+Paramètres!$B$14+Paramètres!$B$15+Paramètres!$B$16,"Fin","Après récolte")))))</f>
        <v>Milieu</v>
      </c>
      <c r="D100" s="6">
        <f>IF(B100="","",IF(B100&lt;=Paramètres!$B$13+Paramètres!$B$14,Paramètres!$B$11 + (Paramètres!$B$12-Paramètres!$B$11)*MAX(0,B100)/(Paramètres!$B$13+Paramètres!$B$14),Paramètres!$B$12))</f>
        <v>1.5</v>
      </c>
      <c r="E100" s="6">
        <f>IF(D100="","",(Paramètres!$B$7-Paramètres!$B$8)*Paramètres!$B$9*D100*1000)</f>
        <v>255</v>
      </c>
      <c r="F100">
        <f>IF(E100="","",Paramètres!$B$10*E100)</f>
        <v>140.25</v>
      </c>
      <c r="G100" s="5">
        <v>0</v>
      </c>
      <c r="H100" s="5">
        <v>4.7039999999999997</v>
      </c>
      <c r="I100" s="5">
        <v>0</v>
      </c>
      <c r="J100">
        <f>IF(B100="","",IF(B100&lt;=Paramètres!$B$13,Paramètres!$B$17,IF(B100&lt;=Paramètres!$B$13+Paramètres!$B$14,Paramètres!$B$17 + (Paramètres!$B$18-Paramètres!$B$17)*(B100-Paramètres!$B$13)/Paramètres!$B$14,IF(B100&lt;=Paramètres!$B$13+Paramètres!$B$14+Paramètres!$B$15,Paramètres!$B$18,IF(B100&lt;=Paramètres!$B$13+Paramètres!$B$14+Paramètres!$B$15+Paramètres!$B$16,Paramètres!$B$18 + (Paramètres!$B$19-Paramètres!$B$18)*(B100-(Paramètres!$B$13+Paramètres!$B$14+Paramètres!$B$15))/Paramètres!$B$16,Paramètres!$B$19)))))</f>
        <v>1.25</v>
      </c>
      <c r="K100">
        <f t="shared" si="9"/>
        <v>5.88</v>
      </c>
      <c r="L100" s="6">
        <f t="shared" si="12"/>
        <v>62.35112298838154</v>
      </c>
      <c r="M100" s="6">
        <f t="shared" si="13"/>
        <v>192.64887701161845</v>
      </c>
      <c r="N100">
        <f t="shared" si="14"/>
        <v>0.54336490621683264</v>
      </c>
      <c r="O100">
        <f t="shared" si="15"/>
        <v>3.1949856485549759</v>
      </c>
      <c r="P100" s="6">
        <f t="shared" si="10"/>
        <v>59.156137339826564</v>
      </c>
      <c r="Q100" t="str">
        <f t="shared" si="16"/>
        <v>Oui</v>
      </c>
      <c r="R100" t="str">
        <f t="shared" si="17"/>
        <v>Non</v>
      </c>
    </row>
    <row r="101" spans="1:18" x14ac:dyDescent="0.25">
      <c r="A101" s="4">
        <f t="shared" si="11"/>
        <v>38921</v>
      </c>
      <c r="B101">
        <f>IF(B100+1 &gt;Paramètres!$B$6,"",B100+1)</f>
        <v>99</v>
      </c>
      <c r="C101" t="str">
        <f>IF(B101="","",IF(B101&lt;=Paramètres!$B$13,"Initiale",IF(B101&lt;=Paramètres!$B$13+Paramètres!$B$14,"Développement",IF(B101&lt;=Paramètres!$B$13+Paramètres!$B$14+Paramètres!$B$15,"Milieu",IF(B101&lt;=Paramètres!$B$13+Paramètres!$B$14+Paramètres!$B$15+Paramètres!$B$16,"Fin","Après récolte")))))</f>
        <v>Milieu</v>
      </c>
      <c r="D101" s="6">
        <f>IF(B101="","",IF(B101&lt;=Paramètres!$B$13+Paramètres!$B$14,Paramètres!$B$11 + (Paramètres!$B$12-Paramètres!$B$11)*MAX(0,B101)/(Paramètres!$B$13+Paramètres!$B$14),Paramètres!$B$12))</f>
        <v>1.5</v>
      </c>
      <c r="E101" s="6">
        <f>IF(D101="","",(Paramètres!$B$7-Paramètres!$B$8)*Paramètres!$B$9*D101*1000)</f>
        <v>255</v>
      </c>
      <c r="F101">
        <f>IF(E101="","",Paramètres!$B$10*E101)</f>
        <v>140.25</v>
      </c>
      <c r="G101" s="5">
        <v>0</v>
      </c>
      <c r="H101" s="5">
        <v>4.3979999999999997</v>
      </c>
      <c r="I101" s="5">
        <v>0</v>
      </c>
      <c r="J101">
        <f>IF(B101="","",IF(B101&lt;=Paramètres!$B$13,Paramètres!$B$17,IF(B101&lt;=Paramètres!$B$13+Paramètres!$B$14,Paramètres!$B$17 + (Paramètres!$B$18-Paramètres!$B$17)*(B101-Paramètres!$B$13)/Paramètres!$B$14,IF(B101&lt;=Paramètres!$B$13+Paramètres!$B$14+Paramètres!$B$15,Paramètres!$B$18,IF(B101&lt;=Paramètres!$B$13+Paramètres!$B$14+Paramètres!$B$15+Paramètres!$B$16,Paramètres!$B$18 + (Paramètres!$B$19-Paramètres!$B$18)*(B101-(Paramètres!$B$13+Paramètres!$B$14+Paramètres!$B$15))/Paramètres!$B$16,Paramètres!$B$19)))))</f>
        <v>1.25</v>
      </c>
      <c r="K101">
        <f t="shared" si="9"/>
        <v>5.4974999999999996</v>
      </c>
      <c r="L101" s="6">
        <f t="shared" si="12"/>
        <v>59.156137339826564</v>
      </c>
      <c r="M101" s="6">
        <f t="shared" si="13"/>
        <v>195.84386266017344</v>
      </c>
      <c r="N101">
        <f t="shared" si="14"/>
        <v>0.51552189402898962</v>
      </c>
      <c r="O101">
        <f t="shared" si="15"/>
        <v>2.8340816124243702</v>
      </c>
      <c r="P101" s="6">
        <f t="shared" si="10"/>
        <v>56.322055727402194</v>
      </c>
      <c r="Q101" t="str">
        <f t="shared" si="16"/>
        <v>Oui</v>
      </c>
      <c r="R101" t="str">
        <f t="shared" si="17"/>
        <v>Non</v>
      </c>
    </row>
    <row r="102" spans="1:18" x14ac:dyDescent="0.25">
      <c r="A102" s="4">
        <f t="shared" si="11"/>
        <v>38922</v>
      </c>
      <c r="B102">
        <f>IF(B101+1 &gt;Paramètres!$B$6,"",B101+1)</f>
        <v>100</v>
      </c>
      <c r="C102" t="str">
        <f>IF(B102="","",IF(B102&lt;=Paramètres!$B$13,"Initiale",IF(B102&lt;=Paramètres!$B$13+Paramètres!$B$14,"Développement",IF(B102&lt;=Paramètres!$B$13+Paramètres!$B$14+Paramètres!$B$15,"Milieu",IF(B102&lt;=Paramètres!$B$13+Paramètres!$B$14+Paramètres!$B$15+Paramètres!$B$16,"Fin","Après récolte")))))</f>
        <v>Milieu</v>
      </c>
      <c r="D102" s="6">
        <f>IF(B102="","",IF(B102&lt;=Paramètres!$B$13+Paramètres!$B$14,Paramètres!$B$11 + (Paramètres!$B$12-Paramètres!$B$11)*MAX(0,B102)/(Paramètres!$B$13+Paramètres!$B$14),Paramètres!$B$12))</f>
        <v>1.5</v>
      </c>
      <c r="E102" s="6">
        <f>IF(D102="","",(Paramètres!$B$7-Paramètres!$B$8)*Paramètres!$B$9*D102*1000)</f>
        <v>255</v>
      </c>
      <c r="F102">
        <f>IF(E102="","",Paramètres!$B$10*E102)</f>
        <v>140.25</v>
      </c>
      <c r="G102" s="5">
        <v>2.7480000000000002</v>
      </c>
      <c r="H102" s="5">
        <v>4.0510000000000002</v>
      </c>
      <c r="I102" s="5">
        <v>0</v>
      </c>
      <c r="J102">
        <f>IF(B102="","",IF(B102&lt;=Paramètres!$B$13,Paramètres!$B$17,IF(B102&lt;=Paramètres!$B$13+Paramètres!$B$14,Paramètres!$B$17 + (Paramètres!$B$18-Paramètres!$B$17)*(B102-Paramètres!$B$13)/Paramètres!$B$14,IF(B102&lt;=Paramètres!$B$13+Paramètres!$B$14+Paramètres!$B$15,Paramètres!$B$18,IF(B102&lt;=Paramètres!$B$13+Paramètres!$B$14+Paramètres!$B$15+Paramètres!$B$16,Paramètres!$B$18 + (Paramètres!$B$19-Paramètres!$B$18)*(B102-(Paramètres!$B$13+Paramètres!$B$14+Paramètres!$B$15))/Paramètres!$B$16,Paramètres!$B$19)))))</f>
        <v>1.25</v>
      </c>
      <c r="K102">
        <f t="shared" si="9"/>
        <v>5.0637500000000006</v>
      </c>
      <c r="L102" s="6">
        <f t="shared" si="12"/>
        <v>56.322055727402194</v>
      </c>
      <c r="M102" s="6">
        <f t="shared" si="13"/>
        <v>198.67794427259781</v>
      </c>
      <c r="N102">
        <f t="shared" si="14"/>
        <v>0.49082401505361384</v>
      </c>
      <c r="O102">
        <f t="shared" si="15"/>
        <v>2.4854101062277372</v>
      </c>
      <c r="P102" s="6">
        <f t="shared" si="10"/>
        <v>56.584645621174452</v>
      </c>
      <c r="Q102" t="str">
        <f t="shared" si="16"/>
        <v>Oui</v>
      </c>
      <c r="R102" t="str">
        <f t="shared" si="17"/>
        <v>Non</v>
      </c>
    </row>
    <row r="103" spans="1:18" x14ac:dyDescent="0.25">
      <c r="A103" s="4">
        <f t="shared" si="11"/>
        <v>38923</v>
      </c>
      <c r="B103">
        <f>IF(B102+1 &gt;Paramètres!$B$6,"",B102+1)</f>
        <v>101</v>
      </c>
      <c r="C103" t="str">
        <f>IF(B103="","",IF(B103&lt;=Paramètres!$B$13,"Initiale",IF(B103&lt;=Paramètres!$B$13+Paramètres!$B$14,"Développement",IF(B103&lt;=Paramètres!$B$13+Paramètres!$B$14+Paramètres!$B$15,"Milieu",IF(B103&lt;=Paramètres!$B$13+Paramètres!$B$14+Paramètres!$B$15+Paramètres!$B$16,"Fin","Après récolte")))))</f>
        <v>Milieu</v>
      </c>
      <c r="D103" s="6">
        <f>IF(B103="","",IF(B103&lt;=Paramètres!$B$13+Paramètres!$B$14,Paramètres!$B$11 + (Paramètres!$B$12-Paramètres!$B$11)*MAX(0,B103)/(Paramètres!$B$13+Paramètres!$B$14),Paramètres!$B$12))</f>
        <v>1.5</v>
      </c>
      <c r="E103" s="6">
        <f>IF(D103="","",(Paramètres!$B$7-Paramètres!$B$8)*Paramètres!$B$9*D103*1000)</f>
        <v>255</v>
      </c>
      <c r="F103">
        <f>IF(E103="","",Paramètres!$B$10*E103)</f>
        <v>140.25</v>
      </c>
      <c r="G103" s="5">
        <v>0</v>
      </c>
      <c r="H103" s="5">
        <v>4.3090000000000002</v>
      </c>
      <c r="I103" s="5">
        <v>0</v>
      </c>
      <c r="J103">
        <f>IF(B103="","",IF(B103&lt;=Paramètres!$B$13,Paramètres!$B$17,IF(B103&lt;=Paramètres!$B$13+Paramètres!$B$14,Paramètres!$B$17 + (Paramètres!$B$18-Paramètres!$B$17)*(B103-Paramètres!$B$13)/Paramètres!$B$14,IF(B103&lt;=Paramètres!$B$13+Paramètres!$B$14+Paramètres!$B$15,Paramètres!$B$18,IF(B103&lt;=Paramètres!$B$13+Paramètres!$B$14+Paramètres!$B$15+Paramètres!$B$16,Paramètres!$B$18 + (Paramètres!$B$19-Paramètres!$B$18)*(B103-(Paramètres!$B$13+Paramètres!$B$14+Paramètres!$B$15))/Paramètres!$B$16,Paramètres!$B$19)))))</f>
        <v>1.25</v>
      </c>
      <c r="K103">
        <f t="shared" si="9"/>
        <v>5.3862500000000004</v>
      </c>
      <c r="L103" s="6">
        <f t="shared" si="12"/>
        <v>56.584645621174452</v>
      </c>
      <c r="M103" s="6">
        <f t="shared" si="13"/>
        <v>198.41535437882555</v>
      </c>
      <c r="N103">
        <f t="shared" si="14"/>
        <v>0.49311238014095377</v>
      </c>
      <c r="O103">
        <f t="shared" si="15"/>
        <v>2.6560265575342124</v>
      </c>
      <c r="P103" s="6">
        <f t="shared" si="10"/>
        <v>53.928619063640241</v>
      </c>
      <c r="Q103" t="str">
        <f t="shared" si="16"/>
        <v>Oui</v>
      </c>
      <c r="R103" t="str">
        <f t="shared" si="17"/>
        <v>Non</v>
      </c>
    </row>
    <row r="104" spans="1:18" x14ac:dyDescent="0.25">
      <c r="A104" s="4">
        <f t="shared" si="11"/>
        <v>38924</v>
      </c>
      <c r="B104">
        <f>IF(B103+1 &gt;Paramètres!$B$6,"",B103+1)</f>
        <v>102</v>
      </c>
      <c r="C104" t="str">
        <f>IF(B104="","",IF(B104&lt;=Paramètres!$B$13,"Initiale",IF(B104&lt;=Paramètres!$B$13+Paramètres!$B$14,"Développement",IF(B104&lt;=Paramètres!$B$13+Paramètres!$B$14+Paramètres!$B$15,"Milieu",IF(B104&lt;=Paramètres!$B$13+Paramètres!$B$14+Paramètres!$B$15+Paramètres!$B$16,"Fin","Après récolte")))))</f>
        <v>Milieu</v>
      </c>
      <c r="D104" s="6">
        <f>IF(B104="","",IF(B104&lt;=Paramètres!$B$13+Paramètres!$B$14,Paramètres!$B$11 + (Paramètres!$B$12-Paramètres!$B$11)*MAX(0,B104)/(Paramètres!$B$13+Paramètres!$B$14),Paramètres!$B$12))</f>
        <v>1.5</v>
      </c>
      <c r="E104" s="6">
        <f>IF(D104="","",(Paramètres!$B$7-Paramètres!$B$8)*Paramètres!$B$9*D104*1000)</f>
        <v>255</v>
      </c>
      <c r="F104">
        <f>IF(E104="","",Paramètres!$B$10*E104)</f>
        <v>140.25</v>
      </c>
      <c r="G104" s="5">
        <v>0</v>
      </c>
      <c r="H104" s="5">
        <v>4.2060000000000004</v>
      </c>
      <c r="I104" s="5">
        <v>0</v>
      </c>
      <c r="J104">
        <f>IF(B104="","",IF(B104&lt;=Paramètres!$B$13,Paramètres!$B$17,IF(B104&lt;=Paramètres!$B$13+Paramètres!$B$14,Paramètres!$B$17 + (Paramètres!$B$18-Paramètres!$B$17)*(B104-Paramètres!$B$13)/Paramètres!$B$14,IF(B104&lt;=Paramètres!$B$13+Paramètres!$B$14+Paramètres!$B$15,Paramètres!$B$18,IF(B104&lt;=Paramètres!$B$13+Paramètres!$B$14+Paramètres!$B$15+Paramètres!$B$16,Paramètres!$B$18 + (Paramètres!$B$19-Paramètres!$B$18)*(B104-(Paramètres!$B$13+Paramètres!$B$14+Paramètres!$B$15))/Paramètres!$B$16,Paramètres!$B$19)))))</f>
        <v>1.25</v>
      </c>
      <c r="K104">
        <f t="shared" si="9"/>
        <v>5.2575000000000003</v>
      </c>
      <c r="L104" s="6">
        <f t="shared" si="12"/>
        <v>53.928619063640241</v>
      </c>
      <c r="M104" s="6">
        <f t="shared" si="13"/>
        <v>201.07138093635976</v>
      </c>
      <c r="N104">
        <f t="shared" si="14"/>
        <v>0.46996617920383654</v>
      </c>
      <c r="O104">
        <f t="shared" si="15"/>
        <v>2.4708471871641708</v>
      </c>
      <c r="P104" s="6">
        <f t="shared" si="10"/>
        <v>51.457771876476073</v>
      </c>
      <c r="Q104" t="str">
        <f t="shared" si="16"/>
        <v>Oui</v>
      </c>
      <c r="R104" t="str">
        <f t="shared" si="17"/>
        <v>Non</v>
      </c>
    </row>
    <row r="105" spans="1:18" x14ac:dyDescent="0.25">
      <c r="A105" s="4">
        <f t="shared" si="11"/>
        <v>38925</v>
      </c>
      <c r="B105">
        <f>IF(B104+1 &gt;Paramètres!$B$6,"",B104+1)</f>
        <v>103</v>
      </c>
      <c r="C105" t="str">
        <f>IF(B105="","",IF(B105&lt;=Paramètres!$B$13,"Initiale",IF(B105&lt;=Paramètres!$B$13+Paramètres!$B$14,"Développement",IF(B105&lt;=Paramètres!$B$13+Paramètres!$B$14+Paramètres!$B$15,"Milieu",IF(B105&lt;=Paramètres!$B$13+Paramètres!$B$14+Paramètres!$B$15+Paramètres!$B$16,"Fin","Après récolte")))))</f>
        <v>Milieu</v>
      </c>
      <c r="D105" s="6">
        <f>IF(B105="","",IF(B105&lt;=Paramètres!$B$13+Paramètres!$B$14,Paramètres!$B$11 + (Paramètres!$B$12-Paramètres!$B$11)*MAX(0,B105)/(Paramètres!$B$13+Paramètres!$B$14),Paramètres!$B$12))</f>
        <v>1.5</v>
      </c>
      <c r="E105" s="6">
        <f>IF(D105="","",(Paramètres!$B$7-Paramètres!$B$8)*Paramètres!$B$9*D105*1000)</f>
        <v>255</v>
      </c>
      <c r="F105">
        <f>IF(E105="","",Paramètres!$B$10*E105)</f>
        <v>140.25</v>
      </c>
      <c r="G105" s="5">
        <v>0</v>
      </c>
      <c r="H105" s="5">
        <v>5.2690000000000001</v>
      </c>
      <c r="I105" s="5">
        <v>0</v>
      </c>
      <c r="J105">
        <f>IF(B105="","",IF(B105&lt;=Paramètres!$B$13,Paramètres!$B$17,IF(B105&lt;=Paramètres!$B$13+Paramètres!$B$14,Paramètres!$B$17 + (Paramètres!$B$18-Paramètres!$B$17)*(B105-Paramètres!$B$13)/Paramètres!$B$14,IF(B105&lt;=Paramètres!$B$13+Paramètres!$B$14+Paramètres!$B$15,Paramètres!$B$18,IF(B105&lt;=Paramètres!$B$13+Paramètres!$B$14+Paramètres!$B$15+Paramètres!$B$16,Paramètres!$B$18 + (Paramètres!$B$19-Paramètres!$B$18)*(B105-(Paramètres!$B$13+Paramètres!$B$14+Paramètres!$B$15))/Paramètres!$B$16,Paramètres!$B$19)))))</f>
        <v>1.25</v>
      </c>
      <c r="K105">
        <f t="shared" si="9"/>
        <v>6.5862499999999997</v>
      </c>
      <c r="L105" s="6">
        <f t="shared" si="12"/>
        <v>51.457771876476073</v>
      </c>
      <c r="M105" s="6">
        <f t="shared" si="13"/>
        <v>203.54222812352393</v>
      </c>
      <c r="N105">
        <f t="shared" si="14"/>
        <v>0.44843374184292872</v>
      </c>
      <c r="O105">
        <f t="shared" si="15"/>
        <v>2.9534967322129893</v>
      </c>
      <c r="P105" s="6">
        <f t="shared" si="10"/>
        <v>48.504275144263083</v>
      </c>
      <c r="Q105" t="str">
        <f t="shared" si="16"/>
        <v>Oui</v>
      </c>
      <c r="R105" t="str">
        <f t="shared" si="17"/>
        <v>Non</v>
      </c>
    </row>
    <row r="106" spans="1:18" x14ac:dyDescent="0.25">
      <c r="A106" s="4">
        <f t="shared" si="11"/>
        <v>38926</v>
      </c>
      <c r="B106">
        <f>IF(B105+1 &gt;Paramètres!$B$6,"",B105+1)</f>
        <v>104</v>
      </c>
      <c r="C106" t="str">
        <f>IF(B106="","",IF(B106&lt;=Paramètres!$B$13,"Initiale",IF(B106&lt;=Paramètres!$B$13+Paramètres!$B$14,"Développement",IF(B106&lt;=Paramètres!$B$13+Paramètres!$B$14+Paramètres!$B$15,"Milieu",IF(B106&lt;=Paramètres!$B$13+Paramètres!$B$14+Paramètres!$B$15+Paramètres!$B$16,"Fin","Après récolte")))))</f>
        <v>Milieu</v>
      </c>
      <c r="D106" s="6">
        <f>IF(B106="","",IF(B106&lt;=Paramètres!$B$13+Paramètres!$B$14,Paramètres!$B$11 + (Paramètres!$B$12-Paramètres!$B$11)*MAX(0,B106)/(Paramètres!$B$13+Paramètres!$B$14),Paramètres!$B$12))</f>
        <v>1.5</v>
      </c>
      <c r="E106" s="6">
        <f>IF(D106="","",(Paramètres!$B$7-Paramètres!$B$8)*Paramètres!$B$9*D106*1000)</f>
        <v>255</v>
      </c>
      <c r="F106">
        <f>IF(E106="","",Paramètres!$B$10*E106)</f>
        <v>140.25</v>
      </c>
      <c r="G106" s="5">
        <v>0</v>
      </c>
      <c r="H106" s="5">
        <v>7.1369999999999996</v>
      </c>
      <c r="I106" s="5">
        <v>0</v>
      </c>
      <c r="J106">
        <f>IF(B106="","",IF(B106&lt;=Paramètres!$B$13,Paramètres!$B$17,IF(B106&lt;=Paramètres!$B$13+Paramètres!$B$14,Paramètres!$B$17 + (Paramètres!$B$18-Paramètres!$B$17)*(B106-Paramètres!$B$13)/Paramètres!$B$14,IF(B106&lt;=Paramètres!$B$13+Paramètres!$B$14+Paramètres!$B$15,Paramètres!$B$18,IF(B106&lt;=Paramètres!$B$13+Paramètres!$B$14+Paramètres!$B$15+Paramètres!$B$16,Paramètres!$B$18 + (Paramètres!$B$19-Paramètres!$B$18)*(B106-(Paramètres!$B$13+Paramètres!$B$14+Paramètres!$B$15))/Paramètres!$B$16,Paramètres!$B$19)))))</f>
        <v>1.25</v>
      </c>
      <c r="K106">
        <f t="shared" si="9"/>
        <v>8.9212499999999988</v>
      </c>
      <c r="L106" s="6">
        <f t="shared" si="12"/>
        <v>48.504275144263083</v>
      </c>
      <c r="M106" s="6">
        <f t="shared" si="13"/>
        <v>206.49572485573691</v>
      </c>
      <c r="N106">
        <f t="shared" si="14"/>
        <v>0.42269520822887224</v>
      </c>
      <c r="O106">
        <f t="shared" si="15"/>
        <v>3.770969626411826</v>
      </c>
      <c r="P106" s="6">
        <f t="shared" si="10"/>
        <v>44.733305517851257</v>
      </c>
      <c r="Q106" t="str">
        <f t="shared" si="16"/>
        <v>Oui</v>
      </c>
      <c r="R106" t="str">
        <f t="shared" si="17"/>
        <v>Non</v>
      </c>
    </row>
    <row r="107" spans="1:18" x14ac:dyDescent="0.25">
      <c r="A107" s="4">
        <f t="shared" si="11"/>
        <v>38927</v>
      </c>
      <c r="B107">
        <f>IF(B106+1 &gt;Paramètres!$B$6,"",B106+1)</f>
        <v>105</v>
      </c>
      <c r="C107" t="str">
        <f>IF(B107="","",IF(B107&lt;=Paramètres!$B$13,"Initiale",IF(B107&lt;=Paramètres!$B$13+Paramètres!$B$14,"Développement",IF(B107&lt;=Paramètres!$B$13+Paramètres!$B$14+Paramètres!$B$15,"Milieu",IF(B107&lt;=Paramètres!$B$13+Paramètres!$B$14+Paramètres!$B$15+Paramètres!$B$16,"Fin","Après récolte")))))</f>
        <v>Milieu</v>
      </c>
      <c r="D107" s="6">
        <f>IF(B107="","",IF(B107&lt;=Paramètres!$B$13+Paramètres!$B$14,Paramètres!$B$11 + (Paramètres!$B$12-Paramètres!$B$11)*MAX(0,B107)/(Paramètres!$B$13+Paramètres!$B$14),Paramètres!$B$12))</f>
        <v>1.5</v>
      </c>
      <c r="E107" s="6">
        <f>IF(D107="","",(Paramètres!$B$7-Paramètres!$B$8)*Paramètres!$B$9*D107*1000)</f>
        <v>255</v>
      </c>
      <c r="F107">
        <f>IF(E107="","",Paramètres!$B$10*E107)</f>
        <v>140.25</v>
      </c>
      <c r="G107" s="5">
        <v>0</v>
      </c>
      <c r="H107" s="5">
        <v>6.0869999999999997</v>
      </c>
      <c r="I107" s="5">
        <v>0</v>
      </c>
      <c r="J107">
        <f>IF(B107="","",IF(B107&lt;=Paramètres!$B$13,Paramètres!$B$17,IF(B107&lt;=Paramètres!$B$13+Paramètres!$B$14,Paramètres!$B$17 + (Paramètres!$B$18-Paramètres!$B$17)*(B107-Paramètres!$B$13)/Paramètres!$B$14,IF(B107&lt;=Paramètres!$B$13+Paramètres!$B$14+Paramètres!$B$15,Paramètres!$B$18,IF(B107&lt;=Paramètres!$B$13+Paramètres!$B$14+Paramètres!$B$15+Paramètres!$B$16,Paramètres!$B$18 + (Paramètres!$B$19-Paramètres!$B$18)*(B107-(Paramètres!$B$13+Paramètres!$B$14+Paramètres!$B$15))/Paramètres!$B$16,Paramètres!$B$19)))))</f>
        <v>1.25</v>
      </c>
      <c r="K107">
        <f t="shared" si="9"/>
        <v>7.6087499999999997</v>
      </c>
      <c r="L107" s="6">
        <f t="shared" si="12"/>
        <v>44.733305517851257</v>
      </c>
      <c r="M107" s="6">
        <f t="shared" si="13"/>
        <v>210.26669448214875</v>
      </c>
      <c r="N107">
        <f t="shared" si="14"/>
        <v>0.38983272782441175</v>
      </c>
      <c r="O107">
        <f t="shared" si="15"/>
        <v>2.9661397678339929</v>
      </c>
      <c r="P107" s="6">
        <f t="shared" si="10"/>
        <v>41.767165750017263</v>
      </c>
      <c r="Q107" t="str">
        <f t="shared" si="16"/>
        <v>Oui</v>
      </c>
      <c r="R107" t="str">
        <f t="shared" si="17"/>
        <v>Non</v>
      </c>
    </row>
    <row r="108" spans="1:18" x14ac:dyDescent="0.25">
      <c r="A108" s="4">
        <f t="shared" si="11"/>
        <v>38928</v>
      </c>
      <c r="B108">
        <f>IF(B107+1 &gt;Paramètres!$B$6,"",B107+1)</f>
        <v>106</v>
      </c>
      <c r="C108" t="str">
        <f>IF(B108="","",IF(B108&lt;=Paramètres!$B$13,"Initiale",IF(B108&lt;=Paramètres!$B$13+Paramètres!$B$14,"Développement",IF(B108&lt;=Paramètres!$B$13+Paramètres!$B$14+Paramètres!$B$15,"Milieu",IF(B108&lt;=Paramètres!$B$13+Paramètres!$B$14+Paramètres!$B$15+Paramètres!$B$16,"Fin","Après récolte")))))</f>
        <v>Milieu</v>
      </c>
      <c r="D108" s="6">
        <f>IF(B108="","",IF(B108&lt;=Paramètres!$B$13+Paramètres!$B$14,Paramètres!$B$11 + (Paramètres!$B$12-Paramètres!$B$11)*MAX(0,B108)/(Paramètres!$B$13+Paramètres!$B$14),Paramètres!$B$12))</f>
        <v>1.5</v>
      </c>
      <c r="E108" s="6">
        <f>IF(D108="","",(Paramètres!$B$7-Paramètres!$B$8)*Paramètres!$B$9*D108*1000)</f>
        <v>255</v>
      </c>
      <c r="F108">
        <f>IF(E108="","",Paramètres!$B$10*E108)</f>
        <v>140.25</v>
      </c>
      <c r="G108" s="5">
        <v>0</v>
      </c>
      <c r="H108" s="5">
        <v>5.4669999999999996</v>
      </c>
      <c r="I108" s="5">
        <v>0</v>
      </c>
      <c r="J108">
        <f>IF(B108="","",IF(B108&lt;=Paramètres!$B$13,Paramètres!$B$17,IF(B108&lt;=Paramètres!$B$13+Paramètres!$B$14,Paramètres!$B$17 + (Paramètres!$B$18-Paramètres!$B$17)*(B108-Paramètres!$B$13)/Paramètres!$B$14,IF(B108&lt;=Paramètres!$B$13+Paramètres!$B$14+Paramètres!$B$15,Paramètres!$B$18,IF(B108&lt;=Paramètres!$B$13+Paramètres!$B$14+Paramètres!$B$15+Paramètres!$B$16,Paramètres!$B$18 + (Paramètres!$B$19-Paramètres!$B$18)*(B108-(Paramètres!$B$13+Paramètres!$B$14+Paramètres!$B$15))/Paramètres!$B$16,Paramètres!$B$19)))))</f>
        <v>1.25</v>
      </c>
      <c r="K108">
        <f t="shared" si="9"/>
        <v>6.8337499999999993</v>
      </c>
      <c r="L108" s="6">
        <f t="shared" si="12"/>
        <v>41.767165750017263</v>
      </c>
      <c r="M108" s="6">
        <f t="shared" si="13"/>
        <v>213.23283424998274</v>
      </c>
      <c r="N108">
        <f t="shared" si="14"/>
        <v>0.36398401525069501</v>
      </c>
      <c r="O108">
        <f t="shared" si="15"/>
        <v>2.4873757642194367</v>
      </c>
      <c r="P108" s="6">
        <f t="shared" si="10"/>
        <v>39.279789985797827</v>
      </c>
      <c r="Q108" t="str">
        <f t="shared" si="16"/>
        <v>Oui</v>
      </c>
      <c r="R108" t="str">
        <f t="shared" si="17"/>
        <v>Non</v>
      </c>
    </row>
    <row r="109" spans="1:18" x14ac:dyDescent="0.25">
      <c r="A109" s="4">
        <f t="shared" si="11"/>
        <v>38929</v>
      </c>
      <c r="B109">
        <f>IF(B108+1 &gt;Paramètres!$B$6,"",B108+1)</f>
        <v>107</v>
      </c>
      <c r="C109" t="str">
        <f>IF(B109="","",IF(B109&lt;=Paramètres!$B$13,"Initiale",IF(B109&lt;=Paramètres!$B$13+Paramètres!$B$14,"Développement",IF(B109&lt;=Paramètres!$B$13+Paramètres!$B$14+Paramètres!$B$15,"Milieu",IF(B109&lt;=Paramètres!$B$13+Paramètres!$B$14+Paramètres!$B$15+Paramètres!$B$16,"Fin","Après récolte")))))</f>
        <v>Milieu</v>
      </c>
      <c r="D109" s="6">
        <f>IF(B109="","",IF(B109&lt;=Paramètres!$B$13+Paramètres!$B$14,Paramètres!$B$11 + (Paramètres!$B$12-Paramètres!$B$11)*MAX(0,B109)/(Paramètres!$B$13+Paramètres!$B$14),Paramètres!$B$12))</f>
        <v>1.5</v>
      </c>
      <c r="E109" s="6">
        <f>IF(D109="","",(Paramètres!$B$7-Paramètres!$B$8)*Paramètres!$B$9*D109*1000)</f>
        <v>255</v>
      </c>
      <c r="F109">
        <f>IF(E109="","",Paramètres!$B$10*E109)</f>
        <v>140.25</v>
      </c>
      <c r="G109" s="5">
        <v>0</v>
      </c>
      <c r="H109" s="5">
        <v>5.5</v>
      </c>
      <c r="I109" s="5">
        <v>0</v>
      </c>
      <c r="J109">
        <f>IF(B109="","",IF(B109&lt;=Paramètres!$B$13,Paramètres!$B$17,IF(B109&lt;=Paramètres!$B$13+Paramètres!$B$14,Paramètres!$B$17 + (Paramètres!$B$18-Paramètres!$B$17)*(B109-Paramètres!$B$13)/Paramètres!$B$14,IF(B109&lt;=Paramètres!$B$13+Paramètres!$B$14+Paramètres!$B$15,Paramètres!$B$18,IF(B109&lt;=Paramètres!$B$13+Paramètres!$B$14+Paramètres!$B$15+Paramètres!$B$16,Paramètres!$B$18 + (Paramètres!$B$19-Paramètres!$B$18)*(B109-(Paramètres!$B$13+Paramètres!$B$14+Paramètres!$B$15))/Paramètres!$B$16,Paramètres!$B$19)))))</f>
        <v>1.25</v>
      </c>
      <c r="K109">
        <f t="shared" si="9"/>
        <v>6.875</v>
      </c>
      <c r="L109" s="6">
        <f t="shared" si="12"/>
        <v>39.279789985797827</v>
      </c>
      <c r="M109" s="6">
        <f t="shared" si="13"/>
        <v>215.72021001420217</v>
      </c>
      <c r="N109">
        <f t="shared" si="14"/>
        <v>0.3423075380025955</v>
      </c>
      <c r="O109">
        <f t="shared" si="15"/>
        <v>2.3533643237678441</v>
      </c>
      <c r="P109" s="6">
        <f t="shared" si="10"/>
        <v>36.926425662029985</v>
      </c>
      <c r="Q109" t="str">
        <f t="shared" si="16"/>
        <v>Oui</v>
      </c>
      <c r="R109" t="str">
        <f t="shared" si="17"/>
        <v>Non</v>
      </c>
    </row>
    <row r="110" spans="1:18" x14ac:dyDescent="0.25">
      <c r="A110" s="4">
        <f t="shared" si="11"/>
        <v>38930</v>
      </c>
      <c r="B110">
        <f>IF(B109+1 &gt;Paramètres!$B$6,"",B109+1)</f>
        <v>108</v>
      </c>
      <c r="C110" t="str">
        <f>IF(B110="","",IF(B110&lt;=Paramètres!$B$13,"Initiale",IF(B110&lt;=Paramètres!$B$13+Paramètres!$B$14,"Développement",IF(B110&lt;=Paramètres!$B$13+Paramètres!$B$14+Paramètres!$B$15,"Milieu",IF(B110&lt;=Paramètres!$B$13+Paramètres!$B$14+Paramètres!$B$15+Paramètres!$B$16,"Fin","Après récolte")))))</f>
        <v>Milieu</v>
      </c>
      <c r="D110" s="6">
        <f>IF(B110="","",IF(B110&lt;=Paramètres!$B$13+Paramètres!$B$14,Paramètres!$B$11 + (Paramètres!$B$12-Paramètres!$B$11)*MAX(0,B110)/(Paramètres!$B$13+Paramètres!$B$14),Paramètres!$B$12))</f>
        <v>1.5</v>
      </c>
      <c r="E110" s="6">
        <f>IF(D110="","",(Paramètres!$B$7-Paramètres!$B$8)*Paramètres!$B$9*D110*1000)</f>
        <v>255</v>
      </c>
      <c r="F110">
        <f>IF(E110="","",Paramètres!$B$10*E110)</f>
        <v>140.25</v>
      </c>
      <c r="G110" s="5">
        <v>0</v>
      </c>
      <c r="H110" s="5">
        <v>4.9450000000000003</v>
      </c>
      <c r="I110" s="5">
        <v>0</v>
      </c>
      <c r="J110">
        <f>IF(B110="","",IF(B110&lt;=Paramètres!$B$13,Paramètres!$B$17,IF(B110&lt;=Paramètres!$B$13+Paramètres!$B$14,Paramètres!$B$17 + (Paramètres!$B$18-Paramètres!$B$17)*(B110-Paramètres!$B$13)/Paramètres!$B$14,IF(B110&lt;=Paramètres!$B$13+Paramètres!$B$14+Paramètres!$B$15,Paramètres!$B$18,IF(B110&lt;=Paramètres!$B$13+Paramètres!$B$14+Paramètres!$B$15+Paramètres!$B$16,Paramètres!$B$18 + (Paramètres!$B$19-Paramètres!$B$18)*(B110-(Paramètres!$B$13+Paramètres!$B$14+Paramètres!$B$15))/Paramètres!$B$16,Paramètres!$B$19)))))</f>
        <v>1.25</v>
      </c>
      <c r="K110">
        <f t="shared" si="9"/>
        <v>6.1812500000000004</v>
      </c>
      <c r="L110" s="6">
        <f t="shared" si="12"/>
        <v>36.926425662029985</v>
      </c>
      <c r="M110" s="6">
        <f t="shared" si="13"/>
        <v>218.07357433797</v>
      </c>
      <c r="N110">
        <f t="shared" si="14"/>
        <v>0.32179891644470587</v>
      </c>
      <c r="O110">
        <f t="shared" si="15"/>
        <v>1.9891195522738383</v>
      </c>
      <c r="P110" s="6">
        <f t="shared" si="10"/>
        <v>34.937306109756143</v>
      </c>
      <c r="Q110" t="str">
        <f t="shared" si="16"/>
        <v>Oui</v>
      </c>
      <c r="R110" t="str">
        <f t="shared" si="17"/>
        <v>Non</v>
      </c>
    </row>
    <row r="111" spans="1:18" x14ac:dyDescent="0.25">
      <c r="A111" s="4">
        <f t="shared" si="11"/>
        <v>38931</v>
      </c>
      <c r="B111">
        <f>IF(B110+1 &gt;Paramètres!$B$6,"",B110+1)</f>
        <v>109</v>
      </c>
      <c r="C111" t="str">
        <f>IF(B111="","",IF(B111&lt;=Paramètres!$B$13,"Initiale",IF(B111&lt;=Paramètres!$B$13+Paramètres!$B$14,"Développement",IF(B111&lt;=Paramètres!$B$13+Paramètres!$B$14+Paramètres!$B$15,"Milieu",IF(B111&lt;=Paramètres!$B$13+Paramètres!$B$14+Paramètres!$B$15+Paramètres!$B$16,"Fin","Après récolte")))))</f>
        <v>Milieu</v>
      </c>
      <c r="D111" s="6">
        <f>IF(B111="","",IF(B111&lt;=Paramètres!$B$13+Paramètres!$B$14,Paramètres!$B$11 + (Paramètres!$B$12-Paramètres!$B$11)*MAX(0,B111)/(Paramètres!$B$13+Paramètres!$B$14),Paramètres!$B$12))</f>
        <v>1.5</v>
      </c>
      <c r="E111" s="6">
        <f>IF(D111="","",(Paramètres!$B$7-Paramètres!$B$8)*Paramètres!$B$9*D111*1000)</f>
        <v>255</v>
      </c>
      <c r="F111">
        <f>IF(E111="","",Paramètres!$B$10*E111)</f>
        <v>140.25</v>
      </c>
      <c r="G111" s="5">
        <v>0</v>
      </c>
      <c r="H111" s="5">
        <v>6.1079999999999997</v>
      </c>
      <c r="I111" s="5">
        <v>0</v>
      </c>
      <c r="J111">
        <f>IF(B111="","",IF(B111&lt;=Paramètres!$B$13,Paramètres!$B$17,IF(B111&lt;=Paramètres!$B$13+Paramètres!$B$14,Paramètres!$B$17 + (Paramètres!$B$18-Paramètres!$B$17)*(B111-Paramètres!$B$13)/Paramètres!$B$14,IF(B111&lt;=Paramètres!$B$13+Paramètres!$B$14+Paramètres!$B$15,Paramètres!$B$18,IF(B111&lt;=Paramètres!$B$13+Paramètres!$B$14+Paramètres!$B$15+Paramètres!$B$16,Paramètres!$B$18 + (Paramètres!$B$19-Paramètres!$B$18)*(B111-(Paramètres!$B$13+Paramètres!$B$14+Paramètres!$B$15))/Paramètres!$B$16,Paramètres!$B$19)))))</f>
        <v>1.25</v>
      </c>
      <c r="K111">
        <f t="shared" si="9"/>
        <v>7.6349999999999998</v>
      </c>
      <c r="L111" s="6">
        <f t="shared" si="12"/>
        <v>34.937306109756143</v>
      </c>
      <c r="M111" s="6">
        <f t="shared" si="13"/>
        <v>220.06269389024385</v>
      </c>
      <c r="N111">
        <f t="shared" si="14"/>
        <v>0.30446454126149153</v>
      </c>
      <c r="O111">
        <f t="shared" si="15"/>
        <v>2.3245867725314877</v>
      </c>
      <c r="P111" s="6">
        <f t="shared" si="10"/>
        <v>32.612719337224654</v>
      </c>
      <c r="Q111" t="str">
        <f t="shared" si="16"/>
        <v>Oui</v>
      </c>
      <c r="R111" t="str">
        <f t="shared" si="17"/>
        <v>Non</v>
      </c>
    </row>
    <row r="112" spans="1:18" x14ac:dyDescent="0.25">
      <c r="A112" s="4">
        <f t="shared" si="11"/>
        <v>38932</v>
      </c>
      <c r="B112">
        <f>IF(B111+1 &gt;Paramètres!$B$6,"",B111+1)</f>
        <v>110</v>
      </c>
      <c r="C112" t="str">
        <f>IF(B112="","",IF(B112&lt;=Paramètres!$B$13,"Initiale",IF(B112&lt;=Paramètres!$B$13+Paramètres!$B$14,"Développement",IF(B112&lt;=Paramètres!$B$13+Paramètres!$B$14+Paramètres!$B$15,"Milieu",IF(B112&lt;=Paramètres!$B$13+Paramètres!$B$14+Paramètres!$B$15+Paramètres!$B$16,"Fin","Après récolte")))))</f>
        <v>Milieu</v>
      </c>
      <c r="D112" s="6">
        <f>IF(B112="","",IF(B112&lt;=Paramètres!$B$13+Paramètres!$B$14,Paramètres!$B$11 + (Paramètres!$B$12-Paramètres!$B$11)*MAX(0,B112)/(Paramètres!$B$13+Paramètres!$B$14),Paramètres!$B$12))</f>
        <v>1.5</v>
      </c>
      <c r="E112" s="6">
        <f>IF(D112="","",(Paramètres!$B$7-Paramètres!$B$8)*Paramètres!$B$9*D112*1000)</f>
        <v>255</v>
      </c>
      <c r="F112">
        <f>IF(E112="","",Paramètres!$B$10*E112)</f>
        <v>140.25</v>
      </c>
      <c r="G112" s="5">
        <v>13.000999999999999</v>
      </c>
      <c r="H112" s="5">
        <v>2.855</v>
      </c>
      <c r="I112" s="5">
        <v>0</v>
      </c>
      <c r="J112">
        <f>IF(B112="","",IF(B112&lt;=Paramètres!$B$13,Paramètres!$B$17,IF(B112&lt;=Paramètres!$B$13+Paramètres!$B$14,Paramètres!$B$17 + (Paramètres!$B$18-Paramètres!$B$17)*(B112-Paramètres!$B$13)/Paramètres!$B$14,IF(B112&lt;=Paramètres!$B$13+Paramètres!$B$14+Paramètres!$B$15,Paramètres!$B$18,IF(B112&lt;=Paramètres!$B$13+Paramètres!$B$14+Paramètres!$B$15+Paramètres!$B$16,Paramètres!$B$18 + (Paramètres!$B$19-Paramètres!$B$18)*(B112-(Paramètres!$B$13+Paramètres!$B$14+Paramètres!$B$15))/Paramètres!$B$16,Paramètres!$B$19)))))</f>
        <v>1.25</v>
      </c>
      <c r="K112">
        <f t="shared" si="9"/>
        <v>3.5687500000000001</v>
      </c>
      <c r="L112" s="6">
        <f t="shared" si="12"/>
        <v>32.612719337224654</v>
      </c>
      <c r="M112" s="6">
        <f t="shared" si="13"/>
        <v>222.38728066277534</v>
      </c>
      <c r="N112">
        <f t="shared" si="14"/>
        <v>0.28420670446383145</v>
      </c>
      <c r="O112">
        <f t="shared" si="15"/>
        <v>1.0142626765552984</v>
      </c>
      <c r="P112" s="6">
        <f t="shared" si="10"/>
        <v>44.599456660669354</v>
      </c>
      <c r="Q112" t="str">
        <f t="shared" si="16"/>
        <v>Oui</v>
      </c>
      <c r="R112" t="str">
        <f t="shared" si="17"/>
        <v>Non</v>
      </c>
    </row>
    <row r="113" spans="1:18" x14ac:dyDescent="0.25">
      <c r="A113" s="4">
        <f t="shared" si="11"/>
        <v>38933</v>
      </c>
      <c r="B113">
        <f>IF(B112+1 &gt;Paramètres!$B$6,"",B112+1)</f>
        <v>111</v>
      </c>
      <c r="C113" t="str">
        <f>IF(B113="","",IF(B113&lt;=Paramètres!$B$13,"Initiale",IF(B113&lt;=Paramètres!$B$13+Paramètres!$B$14,"Développement",IF(B113&lt;=Paramètres!$B$13+Paramètres!$B$14+Paramètres!$B$15,"Milieu",IF(B113&lt;=Paramètres!$B$13+Paramètres!$B$14+Paramètres!$B$15+Paramètres!$B$16,"Fin","Après récolte")))))</f>
        <v>Fin</v>
      </c>
      <c r="D113" s="6">
        <f>IF(B113="","",IF(B113&lt;=Paramètres!$B$13+Paramètres!$B$14,Paramètres!$B$11 + (Paramètres!$B$12-Paramètres!$B$11)*MAX(0,B113)/(Paramètres!$B$13+Paramètres!$B$14),Paramètres!$B$12))</f>
        <v>1.5</v>
      </c>
      <c r="E113" s="6">
        <f>IF(D113="","",(Paramètres!$B$7-Paramètres!$B$8)*Paramètres!$B$9*D113*1000)</f>
        <v>255</v>
      </c>
      <c r="F113">
        <f>IF(E113="","",Paramètres!$B$10*E113)</f>
        <v>140.25</v>
      </c>
      <c r="G113" s="5">
        <v>1.06</v>
      </c>
      <c r="H113" s="5">
        <v>3.298</v>
      </c>
      <c r="I113" s="5">
        <v>0</v>
      </c>
      <c r="J113">
        <f>IF(B113="","",IF(B113&lt;=Paramètres!$B$13,Paramètres!$B$17,IF(B113&lt;=Paramètres!$B$13+Paramètres!$B$14,Paramètres!$B$17 + (Paramètres!$B$18-Paramètres!$B$17)*(B113-Paramètres!$B$13)/Paramètres!$B$14,IF(B113&lt;=Paramètres!$B$13+Paramètres!$B$14+Paramètres!$B$15,Paramètres!$B$18,IF(B113&lt;=Paramètres!$B$13+Paramètres!$B$14+Paramètres!$B$15+Paramètres!$B$16,Paramètres!$B$18 + (Paramètres!$B$19-Paramètres!$B$18)*(B113-(Paramètres!$B$13+Paramètres!$B$14+Paramètres!$B$15))/Paramètres!$B$16,Paramètres!$B$19)))))</f>
        <v>1.2362500000000001</v>
      </c>
      <c r="K113">
        <f t="shared" si="9"/>
        <v>4.0771525000000004</v>
      </c>
      <c r="L113" s="6">
        <f t="shared" si="12"/>
        <v>44.599456660669354</v>
      </c>
      <c r="M113" s="6">
        <f t="shared" si="13"/>
        <v>210.40054333933065</v>
      </c>
      <c r="N113">
        <f t="shared" si="14"/>
        <v>0.38866628898186795</v>
      </c>
      <c r="O113">
        <f t="shared" si="15"/>
        <v>1.5846517317881454</v>
      </c>
      <c r="P113" s="6">
        <f t="shared" si="10"/>
        <v>44.074804928881214</v>
      </c>
      <c r="Q113" t="str">
        <f t="shared" si="16"/>
        <v>Oui</v>
      </c>
      <c r="R113" t="str">
        <f t="shared" si="17"/>
        <v>Non</v>
      </c>
    </row>
    <row r="114" spans="1:18" x14ac:dyDescent="0.25">
      <c r="A114" s="4">
        <f t="shared" si="11"/>
        <v>38934</v>
      </c>
      <c r="B114">
        <f>IF(B113+1 &gt;Paramètres!$B$6,"",B113+1)</f>
        <v>112</v>
      </c>
      <c r="C114" t="str">
        <f>IF(B114="","",IF(B114&lt;=Paramètres!$B$13,"Initiale",IF(B114&lt;=Paramètres!$B$13+Paramètres!$B$14,"Développement",IF(B114&lt;=Paramètres!$B$13+Paramètres!$B$14+Paramètres!$B$15,"Milieu",IF(B114&lt;=Paramètres!$B$13+Paramètres!$B$14+Paramètres!$B$15+Paramètres!$B$16,"Fin","Après récolte")))))</f>
        <v>Fin</v>
      </c>
      <c r="D114" s="6">
        <f>IF(B114="","",IF(B114&lt;=Paramètres!$B$13+Paramètres!$B$14,Paramètres!$B$11 + (Paramètres!$B$12-Paramètres!$B$11)*MAX(0,B114)/(Paramètres!$B$13+Paramètres!$B$14),Paramètres!$B$12))</f>
        <v>1.5</v>
      </c>
      <c r="E114" s="6">
        <f>IF(D114="","",(Paramètres!$B$7-Paramètres!$B$8)*Paramètres!$B$9*D114*1000)</f>
        <v>255</v>
      </c>
      <c r="F114">
        <f>IF(E114="","",Paramètres!$B$10*E114)</f>
        <v>140.25</v>
      </c>
      <c r="G114" s="5">
        <v>0</v>
      </c>
      <c r="H114" s="5">
        <v>3.524</v>
      </c>
      <c r="I114" s="5">
        <v>0</v>
      </c>
      <c r="J114">
        <f>IF(B114="","",IF(B114&lt;=Paramètres!$B$13,Paramètres!$B$17,IF(B114&lt;=Paramètres!$B$13+Paramètres!$B$14,Paramètres!$B$17 + (Paramètres!$B$18-Paramètres!$B$17)*(B114-Paramètres!$B$13)/Paramètres!$B$14,IF(B114&lt;=Paramètres!$B$13+Paramètres!$B$14+Paramètres!$B$15,Paramètres!$B$18,IF(B114&lt;=Paramètres!$B$13+Paramètres!$B$14+Paramètres!$B$15+Paramètres!$B$16,Paramètres!$B$18 + (Paramètres!$B$19-Paramètres!$B$18)*(B114-(Paramètres!$B$13+Paramètres!$B$14+Paramètres!$B$15))/Paramètres!$B$16,Paramètres!$B$19)))))</f>
        <v>1.2224999999999999</v>
      </c>
      <c r="K114">
        <f t="shared" si="9"/>
        <v>4.30809</v>
      </c>
      <c r="L114" s="6">
        <f t="shared" si="12"/>
        <v>44.074804928881214</v>
      </c>
      <c r="M114" s="6">
        <f t="shared" si="13"/>
        <v>210.92519507111879</v>
      </c>
      <c r="N114">
        <f t="shared" si="14"/>
        <v>0.38409416060027196</v>
      </c>
      <c r="O114">
        <f t="shared" si="15"/>
        <v>1.6547122123404256</v>
      </c>
      <c r="P114" s="6">
        <f t="shared" si="10"/>
        <v>42.420092716540786</v>
      </c>
      <c r="Q114" t="str">
        <f t="shared" si="16"/>
        <v>Oui</v>
      </c>
      <c r="R114" t="str">
        <f t="shared" si="17"/>
        <v>Non</v>
      </c>
    </row>
    <row r="115" spans="1:18" x14ac:dyDescent="0.25">
      <c r="A115" s="4">
        <f t="shared" si="11"/>
        <v>38935</v>
      </c>
      <c r="B115">
        <f>IF(B114+1 &gt;Paramètres!$B$6,"",B114+1)</f>
        <v>113</v>
      </c>
      <c r="C115" t="str">
        <f>IF(B115="","",IF(B115&lt;=Paramètres!$B$13,"Initiale",IF(B115&lt;=Paramètres!$B$13+Paramètres!$B$14,"Développement",IF(B115&lt;=Paramètres!$B$13+Paramètres!$B$14+Paramètres!$B$15,"Milieu",IF(B115&lt;=Paramètres!$B$13+Paramètres!$B$14+Paramètres!$B$15+Paramètres!$B$16,"Fin","Après récolte")))))</f>
        <v>Fin</v>
      </c>
      <c r="D115" s="6">
        <f>IF(B115="","",IF(B115&lt;=Paramètres!$B$13+Paramètres!$B$14,Paramètres!$B$11 + (Paramètres!$B$12-Paramètres!$B$11)*MAX(0,B115)/(Paramètres!$B$13+Paramètres!$B$14),Paramètres!$B$12))</f>
        <v>1.5</v>
      </c>
      <c r="E115" s="6">
        <f>IF(D115="","",(Paramètres!$B$7-Paramètres!$B$8)*Paramètres!$B$9*D115*1000)</f>
        <v>255</v>
      </c>
      <c r="F115">
        <f>IF(E115="","",Paramètres!$B$10*E115)</f>
        <v>140.25</v>
      </c>
      <c r="G115" s="5">
        <v>1.514</v>
      </c>
      <c r="H115" s="5">
        <v>3.2570000000000001</v>
      </c>
      <c r="I115" s="5">
        <v>0</v>
      </c>
      <c r="J115">
        <f>IF(B115="","",IF(B115&lt;=Paramètres!$B$13,Paramètres!$B$17,IF(B115&lt;=Paramètres!$B$13+Paramètres!$B$14,Paramètres!$B$17 + (Paramètres!$B$18-Paramètres!$B$17)*(B115-Paramètres!$B$13)/Paramètres!$B$14,IF(B115&lt;=Paramètres!$B$13+Paramètres!$B$14+Paramètres!$B$15,Paramètres!$B$18,IF(B115&lt;=Paramètres!$B$13+Paramètres!$B$14+Paramètres!$B$15+Paramètres!$B$16,Paramètres!$B$18 + (Paramètres!$B$19-Paramètres!$B$18)*(B115-(Paramètres!$B$13+Paramètres!$B$14+Paramètres!$B$15))/Paramètres!$B$16,Paramètres!$B$19)))))</f>
        <v>1.20875</v>
      </c>
      <c r="K115">
        <f t="shared" si="9"/>
        <v>3.9368987500000001</v>
      </c>
      <c r="L115" s="6">
        <f t="shared" si="12"/>
        <v>42.420092716540786</v>
      </c>
      <c r="M115" s="6">
        <f t="shared" si="13"/>
        <v>212.57990728345922</v>
      </c>
      <c r="N115">
        <f t="shared" si="14"/>
        <v>0.36967401060166255</v>
      </c>
      <c r="O115">
        <f t="shared" si="15"/>
        <v>1.455369150245172</v>
      </c>
      <c r="P115" s="6">
        <f t="shared" si="10"/>
        <v>42.478723566295614</v>
      </c>
      <c r="Q115" t="str">
        <f t="shared" si="16"/>
        <v>Oui</v>
      </c>
      <c r="R115" t="str">
        <f t="shared" si="17"/>
        <v>Non</v>
      </c>
    </row>
    <row r="116" spans="1:18" x14ac:dyDescent="0.25">
      <c r="A116" s="4">
        <f t="shared" si="11"/>
        <v>38936</v>
      </c>
      <c r="B116">
        <f>IF(B115+1 &gt;Paramètres!$B$6,"",B115+1)</f>
        <v>114</v>
      </c>
      <c r="C116" t="str">
        <f>IF(B116="","",IF(B116&lt;=Paramètres!$B$13,"Initiale",IF(B116&lt;=Paramètres!$B$13+Paramètres!$B$14,"Développement",IF(B116&lt;=Paramètres!$B$13+Paramètres!$B$14+Paramètres!$B$15,"Milieu",IF(B116&lt;=Paramètres!$B$13+Paramètres!$B$14+Paramètres!$B$15+Paramètres!$B$16,"Fin","Après récolte")))))</f>
        <v>Fin</v>
      </c>
      <c r="D116" s="6">
        <f>IF(B116="","",IF(B116&lt;=Paramètres!$B$13+Paramètres!$B$14,Paramètres!$B$11 + (Paramètres!$B$12-Paramètres!$B$11)*MAX(0,B116)/(Paramètres!$B$13+Paramètres!$B$14),Paramètres!$B$12))</f>
        <v>1.5</v>
      </c>
      <c r="E116" s="6">
        <f>IF(D116="","",(Paramètres!$B$7-Paramètres!$B$8)*Paramètres!$B$9*D116*1000)</f>
        <v>255</v>
      </c>
      <c r="F116">
        <f>IF(E116="","",Paramètres!$B$10*E116)</f>
        <v>140.25</v>
      </c>
      <c r="G116" s="5">
        <v>0</v>
      </c>
      <c r="H116" s="5">
        <v>5.7009999999999996</v>
      </c>
      <c r="I116" s="5">
        <v>0</v>
      </c>
      <c r="J116">
        <f>IF(B116="","",IF(B116&lt;=Paramètres!$B$13,Paramètres!$B$17,IF(B116&lt;=Paramètres!$B$13+Paramètres!$B$14,Paramètres!$B$17 + (Paramètres!$B$18-Paramètres!$B$17)*(B116-Paramètres!$B$13)/Paramètres!$B$14,IF(B116&lt;=Paramètres!$B$13+Paramètres!$B$14+Paramètres!$B$15,Paramètres!$B$18,IF(B116&lt;=Paramètres!$B$13+Paramètres!$B$14+Paramètres!$B$15+Paramètres!$B$16,Paramètres!$B$18 + (Paramètres!$B$19-Paramètres!$B$18)*(B116-(Paramètres!$B$13+Paramètres!$B$14+Paramètres!$B$15))/Paramètres!$B$16,Paramètres!$B$19)))))</f>
        <v>1.1950000000000001</v>
      </c>
      <c r="K116">
        <f t="shared" si="9"/>
        <v>6.8126949999999997</v>
      </c>
      <c r="L116" s="6">
        <f t="shared" si="12"/>
        <v>42.478723566295614</v>
      </c>
      <c r="M116" s="6">
        <f t="shared" si="13"/>
        <v>212.52127643370437</v>
      </c>
      <c r="N116">
        <f t="shared" si="14"/>
        <v>0.37018495482610569</v>
      </c>
      <c r="O116">
        <f t="shared" si="15"/>
        <v>2.5219571908190361</v>
      </c>
      <c r="P116" s="6">
        <f t="shared" si="10"/>
        <v>39.956766375476576</v>
      </c>
      <c r="Q116" t="str">
        <f t="shared" si="16"/>
        <v>Oui</v>
      </c>
      <c r="R116" t="str">
        <f t="shared" si="17"/>
        <v>Non</v>
      </c>
    </row>
    <row r="117" spans="1:18" x14ac:dyDescent="0.25">
      <c r="A117" s="4">
        <f t="shared" si="11"/>
        <v>38937</v>
      </c>
      <c r="B117">
        <f>IF(B116+1 &gt;Paramètres!$B$6,"",B116+1)</f>
        <v>115</v>
      </c>
      <c r="C117" t="str">
        <f>IF(B117="","",IF(B117&lt;=Paramètres!$B$13,"Initiale",IF(B117&lt;=Paramètres!$B$13+Paramètres!$B$14,"Développement",IF(B117&lt;=Paramètres!$B$13+Paramètres!$B$14+Paramètres!$B$15,"Milieu",IF(B117&lt;=Paramètres!$B$13+Paramètres!$B$14+Paramètres!$B$15+Paramètres!$B$16,"Fin","Après récolte")))))</f>
        <v>Fin</v>
      </c>
      <c r="D117" s="6">
        <f>IF(B117="","",IF(B117&lt;=Paramètres!$B$13+Paramètres!$B$14,Paramètres!$B$11 + (Paramètres!$B$12-Paramètres!$B$11)*MAX(0,B117)/(Paramètres!$B$13+Paramètres!$B$14),Paramètres!$B$12))</f>
        <v>1.5</v>
      </c>
      <c r="E117" s="6">
        <f>IF(D117="","",(Paramètres!$B$7-Paramètres!$B$8)*Paramètres!$B$9*D117*1000)</f>
        <v>255</v>
      </c>
      <c r="F117">
        <f>IF(E117="","",Paramètres!$B$10*E117)</f>
        <v>140.25</v>
      </c>
      <c r="G117" s="5">
        <v>0</v>
      </c>
      <c r="H117" s="5">
        <v>6.2960000000000003</v>
      </c>
      <c r="I117" s="5">
        <v>0</v>
      </c>
      <c r="J117">
        <f>IF(B117="","",IF(B117&lt;=Paramètres!$B$13,Paramètres!$B$17,IF(B117&lt;=Paramètres!$B$13+Paramètres!$B$14,Paramètres!$B$17 + (Paramètres!$B$18-Paramètres!$B$17)*(B117-Paramètres!$B$13)/Paramètres!$B$14,IF(B117&lt;=Paramètres!$B$13+Paramètres!$B$14+Paramètres!$B$15,Paramètres!$B$18,IF(B117&lt;=Paramètres!$B$13+Paramètres!$B$14+Paramètres!$B$15+Paramètres!$B$16,Paramètres!$B$18 + (Paramètres!$B$19-Paramètres!$B$18)*(B117-(Paramètres!$B$13+Paramètres!$B$14+Paramètres!$B$15))/Paramètres!$B$16,Paramètres!$B$19)))))</f>
        <v>1.1812499999999999</v>
      </c>
      <c r="K117">
        <f t="shared" si="9"/>
        <v>7.4371499999999999</v>
      </c>
      <c r="L117" s="6">
        <f t="shared" si="12"/>
        <v>39.956766375476576</v>
      </c>
      <c r="M117" s="6">
        <f t="shared" si="13"/>
        <v>215.04323362452342</v>
      </c>
      <c r="N117">
        <f t="shared" si="14"/>
        <v>0.34820711438323815</v>
      </c>
      <c r="O117">
        <f t="shared" si="15"/>
        <v>2.5896685407352997</v>
      </c>
      <c r="P117" s="6">
        <f t="shared" si="10"/>
        <v>37.367097834741273</v>
      </c>
      <c r="Q117" t="str">
        <f t="shared" si="16"/>
        <v>Oui</v>
      </c>
      <c r="R117" t="str">
        <f t="shared" si="17"/>
        <v>Non</v>
      </c>
    </row>
    <row r="118" spans="1:18" x14ac:dyDescent="0.25">
      <c r="A118" s="4">
        <f t="shared" si="11"/>
        <v>38938</v>
      </c>
      <c r="B118">
        <f>IF(B117+1 &gt;Paramètres!$B$6,"",B117+1)</f>
        <v>116</v>
      </c>
      <c r="C118" t="str">
        <f>IF(B118="","",IF(B118&lt;=Paramètres!$B$13,"Initiale",IF(B118&lt;=Paramètres!$B$13+Paramètres!$B$14,"Développement",IF(B118&lt;=Paramètres!$B$13+Paramètres!$B$14+Paramètres!$B$15,"Milieu",IF(B118&lt;=Paramètres!$B$13+Paramètres!$B$14+Paramètres!$B$15+Paramètres!$B$16,"Fin","Après récolte")))))</f>
        <v>Fin</v>
      </c>
      <c r="D118" s="6">
        <f>IF(B118="","",IF(B118&lt;=Paramètres!$B$13+Paramètres!$B$14,Paramètres!$B$11 + (Paramètres!$B$12-Paramètres!$B$11)*MAX(0,B118)/(Paramètres!$B$13+Paramètres!$B$14),Paramètres!$B$12))</f>
        <v>1.5</v>
      </c>
      <c r="E118" s="6">
        <f>IF(D118="","",(Paramètres!$B$7-Paramètres!$B$8)*Paramètres!$B$9*D118*1000)</f>
        <v>255</v>
      </c>
      <c r="F118">
        <f>IF(E118="","",Paramètres!$B$10*E118)</f>
        <v>140.25</v>
      </c>
      <c r="G118" s="5">
        <v>7.7450000000000001</v>
      </c>
      <c r="H118" s="5">
        <v>4.6970000000000001</v>
      </c>
      <c r="I118" s="5">
        <v>0</v>
      </c>
      <c r="J118">
        <f>IF(B118="","",IF(B118&lt;=Paramètres!$B$13,Paramètres!$B$17,IF(B118&lt;=Paramètres!$B$13+Paramètres!$B$14,Paramètres!$B$17 + (Paramètres!$B$18-Paramètres!$B$17)*(B118-Paramètres!$B$13)/Paramètres!$B$14,IF(B118&lt;=Paramètres!$B$13+Paramètres!$B$14+Paramètres!$B$15,Paramètres!$B$18,IF(B118&lt;=Paramètres!$B$13+Paramètres!$B$14+Paramètres!$B$15+Paramètres!$B$16,Paramètres!$B$18 + (Paramètres!$B$19-Paramètres!$B$18)*(B118-(Paramètres!$B$13+Paramètres!$B$14+Paramètres!$B$15))/Paramètres!$B$16,Paramètres!$B$19)))))</f>
        <v>1.1675</v>
      </c>
      <c r="K118">
        <f t="shared" si="9"/>
        <v>5.4837474999999998</v>
      </c>
      <c r="L118" s="6">
        <f t="shared" si="12"/>
        <v>37.367097834741273</v>
      </c>
      <c r="M118" s="6">
        <f t="shared" si="13"/>
        <v>217.63290216525871</v>
      </c>
      <c r="N118">
        <f t="shared" si="14"/>
        <v>0.32563919681691755</v>
      </c>
      <c r="O118">
        <f t="shared" si="15"/>
        <v>1.7857231314467794</v>
      </c>
      <c r="P118" s="6">
        <f t="shared" si="10"/>
        <v>43.326374703294491</v>
      </c>
      <c r="Q118" t="str">
        <f t="shared" si="16"/>
        <v>Oui</v>
      </c>
      <c r="R118" t="str">
        <f t="shared" si="17"/>
        <v>Non</v>
      </c>
    </row>
    <row r="119" spans="1:18" x14ac:dyDescent="0.25">
      <c r="A119" s="4">
        <f t="shared" si="11"/>
        <v>38939</v>
      </c>
      <c r="B119">
        <f>IF(B118+1 &gt;Paramètres!$B$6,"",B118+1)</f>
        <v>117</v>
      </c>
      <c r="C119" t="str">
        <f>IF(B119="","",IF(B119&lt;=Paramètres!$B$13,"Initiale",IF(B119&lt;=Paramètres!$B$13+Paramètres!$B$14,"Développement",IF(B119&lt;=Paramètres!$B$13+Paramètres!$B$14+Paramètres!$B$15,"Milieu",IF(B119&lt;=Paramètres!$B$13+Paramètres!$B$14+Paramètres!$B$15+Paramètres!$B$16,"Fin","Après récolte")))))</f>
        <v>Fin</v>
      </c>
      <c r="D119" s="6">
        <f>IF(B119="","",IF(B119&lt;=Paramètres!$B$13+Paramètres!$B$14,Paramètres!$B$11 + (Paramètres!$B$12-Paramètres!$B$11)*MAX(0,B119)/(Paramètres!$B$13+Paramètres!$B$14),Paramètres!$B$12))</f>
        <v>1.5</v>
      </c>
      <c r="E119" s="6">
        <f>IF(D119="","",(Paramètres!$B$7-Paramètres!$B$8)*Paramètres!$B$9*D119*1000)</f>
        <v>255</v>
      </c>
      <c r="F119">
        <f>IF(E119="","",Paramètres!$B$10*E119)</f>
        <v>140.25</v>
      </c>
      <c r="G119" s="5">
        <v>22.989000000000001</v>
      </c>
      <c r="H119" s="5">
        <v>2.948</v>
      </c>
      <c r="I119" s="5">
        <v>0</v>
      </c>
      <c r="J119">
        <f>IF(B119="","",IF(B119&lt;=Paramètres!$B$13,Paramètres!$B$17,IF(B119&lt;=Paramètres!$B$13+Paramètres!$B$14,Paramètres!$B$17 + (Paramètres!$B$18-Paramètres!$B$17)*(B119-Paramètres!$B$13)/Paramètres!$B$14,IF(B119&lt;=Paramètres!$B$13+Paramètres!$B$14+Paramètres!$B$15,Paramètres!$B$18,IF(B119&lt;=Paramètres!$B$13+Paramètres!$B$14+Paramètres!$B$15+Paramètres!$B$16,Paramètres!$B$18 + (Paramètres!$B$19-Paramètres!$B$18)*(B119-(Paramètres!$B$13+Paramètres!$B$14+Paramètres!$B$15))/Paramètres!$B$16,Paramètres!$B$19)))))</f>
        <v>1.1537500000000001</v>
      </c>
      <c r="K119">
        <f t="shared" si="9"/>
        <v>3.4012549999999999</v>
      </c>
      <c r="L119" s="6">
        <f t="shared" si="12"/>
        <v>43.326374703294491</v>
      </c>
      <c r="M119" s="6">
        <f t="shared" si="13"/>
        <v>211.6736252967055</v>
      </c>
      <c r="N119">
        <f t="shared" si="14"/>
        <v>0.37757189283916781</v>
      </c>
      <c r="O119">
        <f t="shared" si="15"/>
        <v>1.2842182883786837</v>
      </c>
      <c r="P119" s="6">
        <f t="shared" si="10"/>
        <v>65.031156414915813</v>
      </c>
      <c r="Q119" t="str">
        <f t="shared" si="16"/>
        <v>Oui</v>
      </c>
      <c r="R119" t="str">
        <f t="shared" si="17"/>
        <v>Non</v>
      </c>
    </row>
    <row r="120" spans="1:18" x14ac:dyDescent="0.25">
      <c r="A120" s="4">
        <f t="shared" si="11"/>
        <v>38940</v>
      </c>
      <c r="B120">
        <f>IF(B119+1 &gt;Paramètres!$B$6,"",B119+1)</f>
        <v>118</v>
      </c>
      <c r="C120" t="str">
        <f>IF(B120="","",IF(B120&lt;=Paramètres!$B$13,"Initiale",IF(B120&lt;=Paramètres!$B$13+Paramètres!$B$14,"Développement",IF(B120&lt;=Paramètres!$B$13+Paramètres!$B$14+Paramètres!$B$15,"Milieu",IF(B120&lt;=Paramètres!$B$13+Paramètres!$B$14+Paramètres!$B$15+Paramètres!$B$16,"Fin","Après récolte")))))</f>
        <v>Fin</v>
      </c>
      <c r="D120" s="6">
        <f>IF(B120="","",IF(B120&lt;=Paramètres!$B$13+Paramètres!$B$14,Paramètres!$B$11 + (Paramètres!$B$12-Paramètres!$B$11)*MAX(0,B120)/(Paramètres!$B$13+Paramètres!$B$14),Paramètres!$B$12))</f>
        <v>1.5</v>
      </c>
      <c r="E120" s="6">
        <f>IF(D120="","",(Paramètres!$B$7-Paramètres!$B$8)*Paramètres!$B$9*D120*1000)</f>
        <v>255</v>
      </c>
      <c r="F120">
        <f>IF(E120="","",Paramètres!$B$10*E120)</f>
        <v>140.25</v>
      </c>
      <c r="G120" s="5">
        <v>2.125</v>
      </c>
      <c r="H120" s="5">
        <v>2.7480000000000002</v>
      </c>
      <c r="I120" s="5">
        <v>0</v>
      </c>
      <c r="J120">
        <f>IF(B120="","",IF(B120&lt;=Paramètres!$B$13,Paramètres!$B$17,IF(B120&lt;=Paramètres!$B$13+Paramètres!$B$14,Paramètres!$B$17 + (Paramètres!$B$18-Paramètres!$B$17)*(B120-Paramètres!$B$13)/Paramètres!$B$14,IF(B120&lt;=Paramètres!$B$13+Paramètres!$B$14+Paramètres!$B$15,Paramètres!$B$18,IF(B120&lt;=Paramètres!$B$13+Paramètres!$B$14+Paramètres!$B$15+Paramètres!$B$16,Paramètres!$B$18 + (Paramètres!$B$19-Paramètres!$B$18)*(B120-(Paramètres!$B$13+Paramètres!$B$14+Paramètres!$B$15))/Paramètres!$B$16,Paramètres!$B$19)))))</f>
        <v>1.1399999999999999</v>
      </c>
      <c r="K120">
        <f t="shared" si="9"/>
        <v>3.1327199999999999</v>
      </c>
      <c r="L120" s="6">
        <f t="shared" si="12"/>
        <v>65.031156414915813</v>
      </c>
      <c r="M120" s="6">
        <f t="shared" si="13"/>
        <v>189.96884358508419</v>
      </c>
      <c r="N120">
        <f t="shared" si="14"/>
        <v>0.56672031734131423</v>
      </c>
      <c r="O120">
        <f t="shared" si="15"/>
        <v>1.7753760725414818</v>
      </c>
      <c r="P120" s="6">
        <f t="shared" si="10"/>
        <v>65.380780342374337</v>
      </c>
      <c r="Q120" t="str">
        <f t="shared" si="16"/>
        <v>Oui</v>
      </c>
      <c r="R120" t="str">
        <f t="shared" si="17"/>
        <v>Non</v>
      </c>
    </row>
    <row r="121" spans="1:18" x14ac:dyDescent="0.25">
      <c r="A121" s="4">
        <f t="shared" si="11"/>
        <v>38941</v>
      </c>
      <c r="B121">
        <f>IF(B120+1 &gt;Paramètres!$B$6,"",B120+1)</f>
        <v>119</v>
      </c>
      <c r="C121" t="str">
        <f>IF(B121="","",IF(B121&lt;=Paramètres!$B$13,"Initiale",IF(B121&lt;=Paramètres!$B$13+Paramètres!$B$14,"Développement",IF(B121&lt;=Paramètres!$B$13+Paramètres!$B$14+Paramètres!$B$15,"Milieu",IF(B121&lt;=Paramètres!$B$13+Paramètres!$B$14+Paramètres!$B$15+Paramètres!$B$16,"Fin","Après récolte")))))</f>
        <v>Fin</v>
      </c>
      <c r="D121" s="6">
        <f>IF(B121="","",IF(B121&lt;=Paramètres!$B$13+Paramètres!$B$14,Paramètres!$B$11 + (Paramètres!$B$12-Paramètres!$B$11)*MAX(0,B121)/(Paramètres!$B$13+Paramètres!$B$14),Paramètres!$B$12))</f>
        <v>1.5</v>
      </c>
      <c r="E121" s="6">
        <f>IF(D121="","",(Paramètres!$B$7-Paramètres!$B$8)*Paramètres!$B$9*D121*1000)</f>
        <v>255</v>
      </c>
      <c r="F121">
        <f>IF(E121="","",Paramètres!$B$10*E121)</f>
        <v>140.25</v>
      </c>
      <c r="G121" s="5">
        <v>0</v>
      </c>
      <c r="H121" s="5">
        <v>3.2189999999999999</v>
      </c>
      <c r="I121" s="5">
        <v>0</v>
      </c>
      <c r="J121">
        <f>IF(B121="","",IF(B121&lt;=Paramètres!$B$13,Paramètres!$B$17,IF(B121&lt;=Paramètres!$B$13+Paramètres!$B$14,Paramètres!$B$17 + (Paramètres!$B$18-Paramètres!$B$17)*(B121-Paramètres!$B$13)/Paramètres!$B$14,IF(B121&lt;=Paramètres!$B$13+Paramètres!$B$14+Paramètres!$B$15,Paramètres!$B$18,IF(B121&lt;=Paramètres!$B$13+Paramètres!$B$14+Paramètres!$B$15+Paramètres!$B$16,Paramètres!$B$18 + (Paramètres!$B$19-Paramètres!$B$18)*(B121-(Paramètres!$B$13+Paramètres!$B$14+Paramètres!$B$15))/Paramètres!$B$16,Paramètres!$B$19)))))</f>
        <v>1.12625</v>
      </c>
      <c r="K121">
        <f t="shared" si="9"/>
        <v>3.6253987499999996</v>
      </c>
      <c r="L121" s="6">
        <f t="shared" si="12"/>
        <v>65.380780342374337</v>
      </c>
      <c r="M121" s="6">
        <f t="shared" si="13"/>
        <v>189.61921965762565</v>
      </c>
      <c r="N121">
        <f t="shared" si="14"/>
        <v>0.56976714895315339</v>
      </c>
      <c r="O121">
        <f t="shared" si="15"/>
        <v>2.0656331096058258</v>
      </c>
      <c r="P121" s="6">
        <f t="shared" si="10"/>
        <v>63.31514723276851</v>
      </c>
      <c r="Q121" t="str">
        <f t="shared" si="16"/>
        <v>Oui</v>
      </c>
      <c r="R121" t="str">
        <f t="shared" si="17"/>
        <v>Non</v>
      </c>
    </row>
    <row r="122" spans="1:18" x14ac:dyDescent="0.25">
      <c r="A122" s="4">
        <f t="shared" si="11"/>
        <v>38942</v>
      </c>
      <c r="B122">
        <f>IF(B121+1 &gt;Paramètres!$B$6,"",B121+1)</f>
        <v>120</v>
      </c>
      <c r="C122" t="str">
        <f>IF(B122="","",IF(B122&lt;=Paramètres!$B$13,"Initiale",IF(B122&lt;=Paramètres!$B$13+Paramètres!$B$14,"Développement",IF(B122&lt;=Paramètres!$B$13+Paramètres!$B$14+Paramètres!$B$15,"Milieu",IF(B122&lt;=Paramètres!$B$13+Paramètres!$B$14+Paramètres!$B$15+Paramètres!$B$16,"Fin","Après récolte")))))</f>
        <v>Fin</v>
      </c>
      <c r="D122" s="6">
        <f>IF(B122="","",IF(B122&lt;=Paramètres!$B$13+Paramètres!$B$14,Paramètres!$B$11 + (Paramètres!$B$12-Paramètres!$B$11)*MAX(0,B122)/(Paramètres!$B$13+Paramètres!$B$14),Paramètres!$B$12))</f>
        <v>1.5</v>
      </c>
      <c r="E122" s="6">
        <f>IF(D122="","",(Paramètres!$B$7-Paramètres!$B$8)*Paramètres!$B$9*D122*1000)</f>
        <v>255</v>
      </c>
      <c r="F122">
        <f>IF(E122="","",Paramètres!$B$10*E122)</f>
        <v>140.25</v>
      </c>
      <c r="G122" s="5">
        <v>0</v>
      </c>
      <c r="H122" s="5">
        <v>3.6179999999999999</v>
      </c>
      <c r="I122" s="5">
        <v>0</v>
      </c>
      <c r="J122">
        <f>IF(B122="","",IF(B122&lt;=Paramètres!$B$13,Paramètres!$B$17,IF(B122&lt;=Paramètres!$B$13+Paramètres!$B$14,Paramètres!$B$17 + (Paramètres!$B$18-Paramètres!$B$17)*(B122-Paramètres!$B$13)/Paramètres!$B$14,IF(B122&lt;=Paramètres!$B$13+Paramètres!$B$14+Paramètres!$B$15,Paramètres!$B$18,IF(B122&lt;=Paramètres!$B$13+Paramètres!$B$14+Paramètres!$B$15+Paramètres!$B$16,Paramètres!$B$18 + (Paramètres!$B$19-Paramètres!$B$18)*(B122-(Paramètres!$B$13+Paramètres!$B$14+Paramètres!$B$15))/Paramètres!$B$16,Paramètres!$B$19)))))</f>
        <v>1.1125</v>
      </c>
      <c r="K122">
        <f t="shared" si="9"/>
        <v>4.0250250000000003</v>
      </c>
      <c r="L122" s="6">
        <f t="shared" si="12"/>
        <v>63.31514723276851</v>
      </c>
      <c r="M122" s="6">
        <f t="shared" si="13"/>
        <v>191.68485276723149</v>
      </c>
      <c r="N122">
        <f t="shared" si="14"/>
        <v>0.55176598895658835</v>
      </c>
      <c r="O122">
        <f t="shared" si="15"/>
        <v>2.2208718996999921</v>
      </c>
      <c r="P122" s="6">
        <f t="shared" si="10"/>
        <v>61.094275333068516</v>
      </c>
      <c r="Q122" t="str">
        <f t="shared" si="16"/>
        <v>Oui</v>
      </c>
      <c r="R122" t="str">
        <f t="shared" si="17"/>
        <v>Non</v>
      </c>
    </row>
    <row r="123" spans="1:18" x14ac:dyDescent="0.25">
      <c r="A123" s="4">
        <f t="shared" si="11"/>
        <v>38943</v>
      </c>
      <c r="B123">
        <f>IF(B122+1 &gt;Paramètres!$B$6,"",B122+1)</f>
        <v>121</v>
      </c>
      <c r="C123" t="str">
        <f>IF(B123="","",IF(B123&lt;=Paramètres!$B$13,"Initiale",IF(B123&lt;=Paramètres!$B$13+Paramètres!$B$14,"Développement",IF(B123&lt;=Paramètres!$B$13+Paramètres!$B$14+Paramètres!$B$15,"Milieu",IF(B123&lt;=Paramètres!$B$13+Paramètres!$B$14+Paramètres!$B$15+Paramètres!$B$16,"Fin","Après récolte")))))</f>
        <v>Fin</v>
      </c>
      <c r="D123" s="6">
        <f>IF(B123="","",IF(B123&lt;=Paramètres!$B$13+Paramètres!$B$14,Paramètres!$B$11 + (Paramètres!$B$12-Paramètres!$B$11)*MAX(0,B123)/(Paramètres!$B$13+Paramètres!$B$14),Paramètres!$B$12))</f>
        <v>1.5</v>
      </c>
      <c r="E123" s="6">
        <f>IF(D123="","",(Paramètres!$B$7-Paramètres!$B$8)*Paramètres!$B$9*D123*1000)</f>
        <v>255</v>
      </c>
      <c r="F123">
        <f>IF(E123="","",Paramètres!$B$10*E123)</f>
        <v>140.25</v>
      </c>
      <c r="G123" s="5">
        <v>0</v>
      </c>
      <c r="H123" s="5">
        <v>3.593</v>
      </c>
      <c r="I123" s="5">
        <v>0</v>
      </c>
      <c r="J123">
        <f>IF(B123="","",IF(B123&lt;=Paramètres!$B$13,Paramètres!$B$17,IF(B123&lt;=Paramètres!$B$13+Paramètres!$B$14,Paramètres!$B$17 + (Paramètres!$B$18-Paramètres!$B$17)*(B123-Paramètres!$B$13)/Paramètres!$B$14,IF(B123&lt;=Paramètres!$B$13+Paramètres!$B$14+Paramètres!$B$15,Paramètres!$B$18,IF(B123&lt;=Paramètres!$B$13+Paramètres!$B$14+Paramètres!$B$15+Paramètres!$B$16,Paramètres!$B$18 + (Paramètres!$B$19-Paramètres!$B$18)*(B123-(Paramètres!$B$13+Paramètres!$B$14+Paramètres!$B$15))/Paramètres!$B$16,Paramètres!$B$19)))))</f>
        <v>1.0987499999999999</v>
      </c>
      <c r="K123">
        <f t="shared" si="9"/>
        <v>3.9478087499999996</v>
      </c>
      <c r="L123" s="6">
        <f t="shared" si="12"/>
        <v>61.094275333068516</v>
      </c>
      <c r="M123" s="6">
        <f t="shared" si="13"/>
        <v>193.90572466693149</v>
      </c>
      <c r="N123">
        <f t="shared" si="14"/>
        <v>0.53241198547336388</v>
      </c>
      <c r="O123">
        <f t="shared" si="15"/>
        <v>2.1018606948566187</v>
      </c>
      <c r="P123" s="6">
        <f t="shared" si="10"/>
        <v>58.992414638211898</v>
      </c>
      <c r="Q123" t="str">
        <f t="shared" si="16"/>
        <v>Oui</v>
      </c>
      <c r="R123" t="str">
        <f t="shared" si="17"/>
        <v>Non</v>
      </c>
    </row>
    <row r="124" spans="1:18" x14ac:dyDescent="0.25">
      <c r="A124" s="4">
        <f t="shared" si="11"/>
        <v>38944</v>
      </c>
      <c r="B124">
        <f>IF(B123+1 &gt;Paramètres!$B$6,"",B123+1)</f>
        <v>122</v>
      </c>
      <c r="C124" t="str">
        <f>IF(B124="","",IF(B124&lt;=Paramètres!$B$13,"Initiale",IF(B124&lt;=Paramètres!$B$13+Paramètres!$B$14,"Développement",IF(B124&lt;=Paramètres!$B$13+Paramètres!$B$14+Paramètres!$B$15,"Milieu",IF(B124&lt;=Paramètres!$B$13+Paramètres!$B$14+Paramètres!$B$15+Paramètres!$B$16,"Fin","Après récolte")))))</f>
        <v>Fin</v>
      </c>
      <c r="D124" s="6">
        <f>IF(B124="","",IF(B124&lt;=Paramètres!$B$13+Paramètres!$B$14,Paramètres!$B$11 + (Paramètres!$B$12-Paramètres!$B$11)*MAX(0,B124)/(Paramètres!$B$13+Paramètres!$B$14),Paramètres!$B$12))</f>
        <v>1.5</v>
      </c>
      <c r="E124" s="6">
        <f>IF(D124="","",(Paramètres!$B$7-Paramètres!$B$8)*Paramètres!$B$9*D124*1000)</f>
        <v>255</v>
      </c>
      <c r="F124">
        <f>IF(E124="","",Paramètres!$B$10*E124)</f>
        <v>140.25</v>
      </c>
      <c r="G124" s="5">
        <v>0.877</v>
      </c>
      <c r="H124" s="5">
        <v>4.1909999999999998</v>
      </c>
      <c r="I124" s="5">
        <v>0</v>
      </c>
      <c r="J124">
        <f>IF(B124="","",IF(B124&lt;=Paramètres!$B$13,Paramètres!$B$17,IF(B124&lt;=Paramètres!$B$13+Paramètres!$B$14,Paramètres!$B$17 + (Paramètres!$B$18-Paramètres!$B$17)*(B124-Paramètres!$B$13)/Paramètres!$B$14,IF(B124&lt;=Paramètres!$B$13+Paramètres!$B$14+Paramètres!$B$15,Paramètres!$B$18,IF(B124&lt;=Paramètres!$B$13+Paramètres!$B$14+Paramètres!$B$15+Paramètres!$B$16,Paramètres!$B$18 + (Paramètres!$B$19-Paramètres!$B$18)*(B124-(Paramètres!$B$13+Paramètres!$B$14+Paramètres!$B$15))/Paramètres!$B$16,Paramètres!$B$19)))))</f>
        <v>1.085</v>
      </c>
      <c r="K124">
        <f t="shared" si="9"/>
        <v>4.5472349999999997</v>
      </c>
      <c r="L124" s="6">
        <f t="shared" si="12"/>
        <v>58.992414638211898</v>
      </c>
      <c r="M124" s="6">
        <f t="shared" si="13"/>
        <v>196.0075853617881</v>
      </c>
      <c r="N124">
        <f t="shared" si="14"/>
        <v>0.51409511667287056</v>
      </c>
      <c r="O124">
        <f t="shared" si="15"/>
        <v>2.3377113078639602</v>
      </c>
      <c r="P124" s="6">
        <f t="shared" si="10"/>
        <v>57.531703330347938</v>
      </c>
      <c r="Q124" t="str">
        <f t="shared" si="16"/>
        <v>Oui</v>
      </c>
      <c r="R124" t="str">
        <f t="shared" si="17"/>
        <v>Non</v>
      </c>
    </row>
    <row r="125" spans="1:18" x14ac:dyDescent="0.25">
      <c r="A125" s="4">
        <f t="shared" si="11"/>
        <v>38945</v>
      </c>
      <c r="B125">
        <f>IF(B124+1 &gt;Paramètres!$B$6,"",B124+1)</f>
        <v>123</v>
      </c>
      <c r="C125" t="str">
        <f>IF(B125="","",IF(B125&lt;=Paramètres!$B$13,"Initiale",IF(B125&lt;=Paramètres!$B$13+Paramètres!$B$14,"Développement",IF(B125&lt;=Paramètres!$B$13+Paramètres!$B$14+Paramètres!$B$15,"Milieu",IF(B125&lt;=Paramètres!$B$13+Paramètres!$B$14+Paramètres!$B$15+Paramètres!$B$16,"Fin","Après récolte")))))</f>
        <v>Fin</v>
      </c>
      <c r="D125" s="6">
        <f>IF(B125="","",IF(B125&lt;=Paramètres!$B$13+Paramètres!$B$14,Paramètres!$B$11 + (Paramètres!$B$12-Paramètres!$B$11)*MAX(0,B125)/(Paramètres!$B$13+Paramètres!$B$14),Paramètres!$B$12))</f>
        <v>1.5</v>
      </c>
      <c r="E125" s="6">
        <f>IF(D125="","",(Paramètres!$B$7-Paramètres!$B$8)*Paramètres!$B$9*D125*1000)</f>
        <v>255</v>
      </c>
      <c r="F125">
        <f>IF(E125="","",Paramètres!$B$10*E125)</f>
        <v>140.25</v>
      </c>
      <c r="G125" s="5">
        <v>2.0950000000000002</v>
      </c>
      <c r="H125" s="5">
        <v>2.6539999999999999</v>
      </c>
      <c r="I125" s="5">
        <v>0</v>
      </c>
      <c r="J125">
        <f>IF(B125="","",IF(B125&lt;=Paramètres!$B$13,Paramètres!$B$17,IF(B125&lt;=Paramètres!$B$13+Paramètres!$B$14,Paramètres!$B$17 + (Paramètres!$B$18-Paramètres!$B$17)*(B125-Paramètres!$B$13)/Paramètres!$B$14,IF(B125&lt;=Paramètres!$B$13+Paramètres!$B$14+Paramètres!$B$15,Paramètres!$B$18,IF(B125&lt;=Paramètres!$B$13+Paramètres!$B$14+Paramètres!$B$15+Paramètres!$B$16,Paramètres!$B$18 + (Paramètres!$B$19-Paramètres!$B$18)*(B125-(Paramètres!$B$13+Paramètres!$B$14+Paramètres!$B$15))/Paramètres!$B$16,Paramètres!$B$19)))))</f>
        <v>1.07125</v>
      </c>
      <c r="K125">
        <f t="shared" si="9"/>
        <v>2.8430974999999998</v>
      </c>
      <c r="L125" s="6">
        <f t="shared" si="12"/>
        <v>57.531703330347938</v>
      </c>
      <c r="M125" s="6">
        <f t="shared" si="13"/>
        <v>197.46829666965206</v>
      </c>
      <c r="N125">
        <f t="shared" si="14"/>
        <v>0.50136560636468797</v>
      </c>
      <c r="O125">
        <f t="shared" si="15"/>
        <v>1.4254313020414284</v>
      </c>
      <c r="P125" s="6">
        <f t="shared" si="10"/>
        <v>58.201272028306505</v>
      </c>
      <c r="Q125" t="str">
        <f t="shared" si="16"/>
        <v>Oui</v>
      </c>
      <c r="R125" t="str">
        <f t="shared" si="17"/>
        <v>Non</v>
      </c>
    </row>
    <row r="126" spans="1:18" x14ac:dyDescent="0.25">
      <c r="A126" s="4">
        <f t="shared" si="11"/>
        <v>38946</v>
      </c>
      <c r="B126">
        <f>IF(B125+1 &gt;Paramètres!$B$6,"",B125+1)</f>
        <v>124</v>
      </c>
      <c r="C126" t="str">
        <f>IF(B126="","",IF(B126&lt;=Paramètres!$B$13,"Initiale",IF(B126&lt;=Paramètres!$B$13+Paramètres!$B$14,"Développement",IF(B126&lt;=Paramètres!$B$13+Paramètres!$B$14+Paramètres!$B$15,"Milieu",IF(B126&lt;=Paramètres!$B$13+Paramètres!$B$14+Paramètres!$B$15+Paramètres!$B$16,"Fin","Après récolte")))))</f>
        <v>Fin</v>
      </c>
      <c r="D126" s="6">
        <f>IF(B126="","",IF(B126&lt;=Paramètres!$B$13+Paramètres!$B$14,Paramètres!$B$11 + (Paramètres!$B$12-Paramètres!$B$11)*MAX(0,B126)/(Paramètres!$B$13+Paramètres!$B$14),Paramètres!$B$12))</f>
        <v>1.5</v>
      </c>
      <c r="E126" s="6">
        <f>IF(D126="","",(Paramètres!$B$7-Paramètres!$B$8)*Paramètres!$B$9*D126*1000)</f>
        <v>255</v>
      </c>
      <c r="F126">
        <f>IF(E126="","",Paramètres!$B$10*E126)</f>
        <v>140.25</v>
      </c>
      <c r="G126" s="5">
        <v>0</v>
      </c>
      <c r="H126" s="5">
        <v>3.044</v>
      </c>
      <c r="I126" s="5">
        <v>0</v>
      </c>
      <c r="J126">
        <f>IF(B126="","",IF(B126&lt;=Paramètres!$B$13,Paramètres!$B$17,IF(B126&lt;=Paramètres!$B$13+Paramètres!$B$14,Paramètres!$B$17 + (Paramètres!$B$18-Paramètres!$B$17)*(B126-Paramètres!$B$13)/Paramètres!$B$14,IF(B126&lt;=Paramètres!$B$13+Paramètres!$B$14+Paramètres!$B$15,Paramètres!$B$18,IF(B126&lt;=Paramètres!$B$13+Paramètres!$B$14+Paramètres!$B$15+Paramètres!$B$16,Paramètres!$B$18 + (Paramètres!$B$19-Paramètres!$B$18)*(B126-(Paramètres!$B$13+Paramètres!$B$14+Paramètres!$B$15))/Paramètres!$B$16,Paramètres!$B$19)))))</f>
        <v>1.0574999999999999</v>
      </c>
      <c r="K126">
        <f t="shared" si="9"/>
        <v>3.2190299999999996</v>
      </c>
      <c r="L126" s="6">
        <f t="shared" si="12"/>
        <v>58.201272028306505</v>
      </c>
      <c r="M126" s="6">
        <f t="shared" si="13"/>
        <v>196.79872797169349</v>
      </c>
      <c r="N126">
        <f t="shared" si="14"/>
        <v>0.50720062769766017</v>
      </c>
      <c r="O126">
        <f t="shared" si="15"/>
        <v>1.6326940365775988</v>
      </c>
      <c r="P126" s="6">
        <f t="shared" si="10"/>
        <v>56.568577991728908</v>
      </c>
      <c r="Q126" t="str">
        <f t="shared" si="16"/>
        <v>Oui</v>
      </c>
      <c r="R126" t="str">
        <f t="shared" si="17"/>
        <v>Non</v>
      </c>
    </row>
    <row r="127" spans="1:18" x14ac:dyDescent="0.25">
      <c r="A127" s="4">
        <f t="shared" si="11"/>
        <v>38947</v>
      </c>
      <c r="B127">
        <f>IF(B126+1 &gt;Paramètres!$B$6,"",B126+1)</f>
        <v>125</v>
      </c>
      <c r="C127" t="str">
        <f>IF(B127="","",IF(B127&lt;=Paramètres!$B$13,"Initiale",IF(B127&lt;=Paramètres!$B$13+Paramètres!$B$14,"Développement",IF(B127&lt;=Paramètres!$B$13+Paramètres!$B$14+Paramètres!$B$15,"Milieu",IF(B127&lt;=Paramètres!$B$13+Paramètres!$B$14+Paramètres!$B$15+Paramètres!$B$16,"Fin","Après récolte")))))</f>
        <v>Fin</v>
      </c>
      <c r="D127" s="6">
        <f>IF(B127="","",IF(B127&lt;=Paramètres!$B$13+Paramètres!$B$14,Paramètres!$B$11 + (Paramètres!$B$12-Paramètres!$B$11)*MAX(0,B127)/(Paramètres!$B$13+Paramètres!$B$14),Paramètres!$B$12))</f>
        <v>1.5</v>
      </c>
      <c r="E127" s="6">
        <f>IF(D127="","",(Paramètres!$B$7-Paramètres!$B$8)*Paramètres!$B$9*D127*1000)</f>
        <v>255</v>
      </c>
      <c r="F127">
        <f>IF(E127="","",Paramètres!$B$10*E127)</f>
        <v>140.25</v>
      </c>
      <c r="G127" s="5">
        <v>0</v>
      </c>
      <c r="H127" s="5">
        <v>3.431</v>
      </c>
      <c r="I127" s="5">
        <v>0</v>
      </c>
      <c r="J127">
        <f>IF(B127="","",IF(B127&lt;=Paramètres!$B$13,Paramètres!$B$17,IF(B127&lt;=Paramètres!$B$13+Paramètres!$B$14,Paramètres!$B$17 + (Paramètres!$B$18-Paramètres!$B$17)*(B127-Paramètres!$B$13)/Paramètres!$B$14,IF(B127&lt;=Paramètres!$B$13+Paramètres!$B$14+Paramètres!$B$15,Paramètres!$B$18,IF(B127&lt;=Paramètres!$B$13+Paramètres!$B$14+Paramètres!$B$15+Paramètres!$B$16,Paramètres!$B$18 + (Paramètres!$B$19-Paramètres!$B$18)*(B127-(Paramètres!$B$13+Paramètres!$B$14+Paramètres!$B$15))/Paramètres!$B$16,Paramètres!$B$19)))))</f>
        <v>1.04375</v>
      </c>
      <c r="K127">
        <f t="shared" si="9"/>
        <v>3.5811062499999999</v>
      </c>
      <c r="L127" s="6">
        <f t="shared" si="12"/>
        <v>56.568577991728908</v>
      </c>
      <c r="M127" s="6">
        <f t="shared" si="13"/>
        <v>198.43142200827108</v>
      </c>
      <c r="N127">
        <f t="shared" si="14"/>
        <v>0.49297235722639576</v>
      </c>
      <c r="O127">
        <f t="shared" si="15"/>
        <v>1.7653863895406785</v>
      </c>
      <c r="P127" s="6">
        <f t="shared" si="10"/>
        <v>54.803191602188228</v>
      </c>
      <c r="Q127" t="str">
        <f t="shared" si="16"/>
        <v>Oui</v>
      </c>
      <c r="R127" t="str">
        <f t="shared" si="17"/>
        <v>Non</v>
      </c>
    </row>
    <row r="128" spans="1:18" x14ac:dyDescent="0.25">
      <c r="A128" s="4">
        <f t="shared" si="11"/>
        <v>38948</v>
      </c>
      <c r="B128">
        <f>IF(B127+1 &gt;Paramètres!$B$6,"",B127+1)</f>
        <v>126</v>
      </c>
      <c r="C128" t="str">
        <f>IF(B128="","",IF(B128&lt;=Paramètres!$B$13,"Initiale",IF(B128&lt;=Paramètres!$B$13+Paramètres!$B$14,"Développement",IF(B128&lt;=Paramètres!$B$13+Paramètres!$B$14+Paramètres!$B$15,"Milieu",IF(B128&lt;=Paramètres!$B$13+Paramètres!$B$14+Paramètres!$B$15+Paramètres!$B$16,"Fin","Après récolte")))))</f>
        <v>Fin</v>
      </c>
      <c r="D128" s="6">
        <f>IF(B128="","",IF(B128&lt;=Paramètres!$B$13+Paramètres!$B$14,Paramètres!$B$11 + (Paramètres!$B$12-Paramètres!$B$11)*MAX(0,B128)/(Paramètres!$B$13+Paramètres!$B$14),Paramètres!$B$12))</f>
        <v>1.5</v>
      </c>
      <c r="E128" s="6">
        <f>IF(D128="","",(Paramètres!$B$7-Paramètres!$B$8)*Paramètres!$B$9*D128*1000)</f>
        <v>255</v>
      </c>
      <c r="F128">
        <f>IF(E128="","",Paramètres!$B$10*E128)</f>
        <v>140.25</v>
      </c>
      <c r="G128" s="5">
        <v>0</v>
      </c>
      <c r="H128" s="5">
        <v>2.97</v>
      </c>
      <c r="I128" s="5">
        <v>0</v>
      </c>
      <c r="J128">
        <f>IF(B128="","",IF(B128&lt;=Paramètres!$B$13,Paramètres!$B$17,IF(B128&lt;=Paramètres!$B$13+Paramètres!$B$14,Paramètres!$B$17 + (Paramètres!$B$18-Paramètres!$B$17)*(B128-Paramètres!$B$13)/Paramètres!$B$14,IF(B128&lt;=Paramètres!$B$13+Paramètres!$B$14+Paramètres!$B$15,Paramètres!$B$18,IF(B128&lt;=Paramètres!$B$13+Paramètres!$B$14+Paramètres!$B$15+Paramètres!$B$16,Paramètres!$B$18 + (Paramètres!$B$19-Paramètres!$B$18)*(B128-(Paramètres!$B$13+Paramètres!$B$14+Paramètres!$B$15))/Paramètres!$B$16,Paramètres!$B$19)))))</f>
        <v>1.03</v>
      </c>
      <c r="K128">
        <f t="shared" si="9"/>
        <v>3.0591000000000004</v>
      </c>
      <c r="L128" s="6">
        <f t="shared" si="12"/>
        <v>54.803191602188228</v>
      </c>
      <c r="M128" s="6">
        <f t="shared" si="13"/>
        <v>200.19680839781176</v>
      </c>
      <c r="N128">
        <f t="shared" si="14"/>
        <v>0.47758772638072539</v>
      </c>
      <c r="O128">
        <f t="shared" si="15"/>
        <v>1.4609886137712773</v>
      </c>
      <c r="P128" s="6">
        <f t="shared" si="10"/>
        <v>53.34220298841695</v>
      </c>
      <c r="Q128" t="str">
        <f t="shared" si="16"/>
        <v>Oui</v>
      </c>
      <c r="R128" t="str">
        <f t="shared" si="17"/>
        <v>Non</v>
      </c>
    </row>
    <row r="129" spans="1:18" x14ac:dyDescent="0.25">
      <c r="A129" s="4">
        <f t="shared" si="11"/>
        <v>38949</v>
      </c>
      <c r="B129">
        <f>IF(B128+1 &gt;Paramètres!$B$6,"",B128+1)</f>
        <v>127</v>
      </c>
      <c r="C129" t="str">
        <f>IF(B129="","",IF(B129&lt;=Paramètres!$B$13,"Initiale",IF(B129&lt;=Paramètres!$B$13+Paramètres!$B$14,"Développement",IF(B129&lt;=Paramètres!$B$13+Paramètres!$B$14+Paramètres!$B$15,"Milieu",IF(B129&lt;=Paramètres!$B$13+Paramètres!$B$14+Paramètres!$B$15+Paramètres!$B$16,"Fin","Après récolte")))))</f>
        <v>Fin</v>
      </c>
      <c r="D129" s="6">
        <f>IF(B129="","",IF(B129&lt;=Paramètres!$B$13+Paramètres!$B$14,Paramètres!$B$11 + (Paramètres!$B$12-Paramètres!$B$11)*MAX(0,B129)/(Paramètres!$B$13+Paramètres!$B$14),Paramètres!$B$12))</f>
        <v>1.5</v>
      </c>
      <c r="E129" s="6">
        <f>IF(D129="","",(Paramètres!$B$7-Paramètres!$B$8)*Paramètres!$B$9*D129*1000)</f>
        <v>255</v>
      </c>
      <c r="F129">
        <f>IF(E129="","",Paramètres!$B$10*E129)</f>
        <v>140.25</v>
      </c>
      <c r="G129" s="5">
        <v>8.9860000000000007</v>
      </c>
      <c r="H129" s="5">
        <v>2.028</v>
      </c>
      <c r="I129" s="5">
        <v>0</v>
      </c>
      <c r="J129">
        <f>IF(B129="","",IF(B129&lt;=Paramètres!$B$13,Paramètres!$B$17,IF(B129&lt;=Paramètres!$B$13+Paramètres!$B$14,Paramètres!$B$17 + (Paramètres!$B$18-Paramètres!$B$17)*(B129-Paramètres!$B$13)/Paramètres!$B$14,IF(B129&lt;=Paramètres!$B$13+Paramètres!$B$14+Paramètres!$B$15,Paramètres!$B$18,IF(B129&lt;=Paramètres!$B$13+Paramètres!$B$14+Paramètres!$B$15+Paramètres!$B$16,Paramètres!$B$18 + (Paramètres!$B$19-Paramètres!$B$18)*(B129-(Paramètres!$B$13+Paramètres!$B$14+Paramètres!$B$15))/Paramètres!$B$16,Paramètres!$B$19)))))</f>
        <v>1.0162499999999999</v>
      </c>
      <c r="K129">
        <f t="shared" si="9"/>
        <v>2.0609549999999999</v>
      </c>
      <c r="L129" s="6">
        <f t="shared" si="12"/>
        <v>53.34220298841695</v>
      </c>
      <c r="M129" s="6">
        <f t="shared" si="13"/>
        <v>201.65779701158306</v>
      </c>
      <c r="N129">
        <f t="shared" si="14"/>
        <v>0.4648557994633285</v>
      </c>
      <c r="O129">
        <f t="shared" si="15"/>
        <v>0.95804688418294415</v>
      </c>
      <c r="P129" s="6">
        <f t="shared" si="10"/>
        <v>61.370156104234006</v>
      </c>
      <c r="Q129" t="str">
        <f t="shared" si="16"/>
        <v>Oui</v>
      </c>
      <c r="R129" t="str">
        <f t="shared" si="17"/>
        <v>Non</v>
      </c>
    </row>
    <row r="130" spans="1:18" x14ac:dyDescent="0.25">
      <c r="A130" s="4">
        <f t="shared" si="11"/>
        <v>38950</v>
      </c>
      <c r="B130">
        <f>IF(B129+1 &gt;Paramètres!$B$6,"",B129+1)</f>
        <v>128</v>
      </c>
      <c r="C130" t="str">
        <f>IF(B130="","",IF(B130&lt;=Paramètres!$B$13,"Initiale",IF(B130&lt;=Paramètres!$B$13+Paramètres!$B$14,"Développement",IF(B130&lt;=Paramètres!$B$13+Paramètres!$B$14+Paramètres!$B$15,"Milieu",IF(B130&lt;=Paramètres!$B$13+Paramètres!$B$14+Paramètres!$B$15+Paramètres!$B$16,"Fin","Après récolte")))))</f>
        <v>Fin</v>
      </c>
      <c r="D130" s="6">
        <f>IF(B130="","",IF(B130&lt;=Paramètres!$B$13+Paramètres!$B$14,Paramètres!$B$11 + (Paramètres!$B$12-Paramètres!$B$11)*MAX(0,B130)/(Paramètres!$B$13+Paramètres!$B$14),Paramètres!$B$12))</f>
        <v>1.5</v>
      </c>
      <c r="E130" s="6">
        <f>IF(D130="","",(Paramètres!$B$7-Paramètres!$B$8)*Paramètres!$B$9*D130*1000)</f>
        <v>255</v>
      </c>
      <c r="F130">
        <f>IF(E130="","",Paramètres!$B$10*E130)</f>
        <v>140.25</v>
      </c>
      <c r="G130" s="5">
        <v>4.8710000000000004</v>
      </c>
      <c r="H130" s="5">
        <v>1.7669999999999999</v>
      </c>
      <c r="I130" s="5">
        <v>0</v>
      </c>
      <c r="J130">
        <f>IF(B130="","",IF(B130&lt;=Paramètres!$B$13,Paramètres!$B$17,IF(B130&lt;=Paramètres!$B$13+Paramètres!$B$14,Paramètres!$B$17 + (Paramètres!$B$18-Paramètres!$B$17)*(B130-Paramètres!$B$13)/Paramètres!$B$14,IF(B130&lt;=Paramètres!$B$13+Paramètres!$B$14+Paramètres!$B$15,Paramètres!$B$18,IF(B130&lt;=Paramètres!$B$13+Paramètres!$B$14+Paramètres!$B$15+Paramètres!$B$16,Paramètres!$B$18 + (Paramètres!$B$19-Paramètres!$B$18)*(B130-(Paramètres!$B$13+Paramètres!$B$14+Paramètres!$B$15))/Paramètres!$B$16,Paramètres!$B$19)))))</f>
        <v>1.0024999999999999</v>
      </c>
      <c r="K130">
        <f t="shared" ref="K130:K193" si="18">IF(H130="","",H130*J130)</f>
        <v>1.7714174999999999</v>
      </c>
      <c r="L130" s="6">
        <f t="shared" si="12"/>
        <v>61.370156104234006</v>
      </c>
      <c r="M130" s="6">
        <f t="shared" si="13"/>
        <v>193.62984389576599</v>
      </c>
      <c r="N130">
        <f t="shared" si="14"/>
        <v>0.53481617520029645</v>
      </c>
      <c r="O130">
        <f t="shared" si="15"/>
        <v>0.94738273203287104</v>
      </c>
      <c r="P130" s="6">
        <f t="shared" si="10"/>
        <v>65.29377337220113</v>
      </c>
      <c r="Q130" t="str">
        <f t="shared" si="16"/>
        <v>Oui</v>
      </c>
      <c r="R130" t="str">
        <f t="shared" si="17"/>
        <v>Non</v>
      </c>
    </row>
    <row r="131" spans="1:18" x14ac:dyDescent="0.25">
      <c r="A131" s="4">
        <f t="shared" si="11"/>
        <v>38951</v>
      </c>
      <c r="B131">
        <f>IF(B130+1 &gt;Paramètres!$B$6,"",B130+1)</f>
        <v>129</v>
      </c>
      <c r="C131" t="str">
        <f>IF(B131="","",IF(B131&lt;=Paramètres!$B$13,"Initiale",IF(B131&lt;=Paramètres!$B$13+Paramètres!$B$14,"Développement",IF(B131&lt;=Paramètres!$B$13+Paramètres!$B$14+Paramètres!$B$15,"Milieu",IF(B131&lt;=Paramètres!$B$13+Paramètres!$B$14+Paramètres!$B$15+Paramètres!$B$16,"Fin","Après récolte")))))</f>
        <v>Fin</v>
      </c>
      <c r="D131" s="6">
        <f>IF(B131="","",IF(B131&lt;=Paramètres!$B$13+Paramètres!$B$14,Paramètres!$B$11 + (Paramètres!$B$12-Paramètres!$B$11)*MAX(0,B131)/(Paramètres!$B$13+Paramètres!$B$14),Paramètres!$B$12))</f>
        <v>1.5</v>
      </c>
      <c r="E131" s="6">
        <f>IF(D131="","",(Paramètres!$B$7-Paramètres!$B$8)*Paramètres!$B$9*D131*1000)</f>
        <v>255</v>
      </c>
      <c r="F131">
        <f>IF(E131="","",Paramètres!$B$10*E131)</f>
        <v>140.25</v>
      </c>
      <c r="G131" s="5">
        <v>5.1589999999999998</v>
      </c>
      <c r="H131" s="5">
        <v>1.9870000000000001</v>
      </c>
      <c r="I131" s="5">
        <v>0</v>
      </c>
      <c r="J131">
        <f>IF(B131="","",IF(B131&lt;=Paramètres!$B$13,Paramètres!$B$17,IF(B131&lt;=Paramètres!$B$13+Paramètres!$B$14,Paramètres!$B$17 + (Paramètres!$B$18-Paramètres!$B$17)*(B131-Paramètres!$B$13)/Paramètres!$B$14,IF(B131&lt;=Paramètres!$B$13+Paramètres!$B$14+Paramètres!$B$15,Paramètres!$B$18,IF(B131&lt;=Paramètres!$B$13+Paramètres!$B$14+Paramètres!$B$15+Paramètres!$B$16,Paramètres!$B$18 + (Paramètres!$B$19-Paramètres!$B$18)*(B131-(Paramètres!$B$13+Paramètres!$B$14+Paramètres!$B$15))/Paramètres!$B$16,Paramètres!$B$19)))))</f>
        <v>0.98875000000000002</v>
      </c>
      <c r="K131">
        <f t="shared" si="18"/>
        <v>1.9646462500000001</v>
      </c>
      <c r="L131" s="6">
        <f t="shared" si="12"/>
        <v>65.29377337220113</v>
      </c>
      <c r="M131" s="6">
        <f t="shared" si="13"/>
        <v>189.70622662779886</v>
      </c>
      <c r="N131">
        <f t="shared" si="14"/>
        <v>0.56900891827626265</v>
      </c>
      <c r="O131">
        <f t="shared" si="15"/>
        <v>1.117901237508016</v>
      </c>
      <c r="P131" s="6">
        <f t="shared" ref="P131:P153" si="19">MAX(0,MIN(L131+G131+I131-O131,E131))</f>
        <v>69.334872134693114</v>
      </c>
      <c r="Q131" t="str">
        <f t="shared" si="16"/>
        <v>Oui</v>
      </c>
      <c r="R131" t="str">
        <f t="shared" si="17"/>
        <v>Non</v>
      </c>
    </row>
    <row r="132" spans="1:18" x14ac:dyDescent="0.25">
      <c r="A132" s="4">
        <f t="shared" ref="A132:A153" si="20">IF(B132 = "","",$A$2+B132)</f>
        <v>38952</v>
      </c>
      <c r="B132">
        <f>IF(B131+1 &gt;Paramètres!$B$6,"",B131+1)</f>
        <v>130</v>
      </c>
      <c r="C132" t="str">
        <f>IF(B132="","",IF(B132&lt;=Paramètres!$B$13,"Initiale",IF(B132&lt;=Paramètres!$B$13+Paramètres!$B$14,"Développement",IF(B132&lt;=Paramètres!$B$13+Paramètres!$B$14+Paramètres!$B$15,"Milieu",IF(B132&lt;=Paramètres!$B$13+Paramètres!$B$14+Paramètres!$B$15+Paramètres!$B$16,"Fin","Après récolte")))))</f>
        <v>Fin</v>
      </c>
      <c r="D132" s="6">
        <f>IF(B132="","",IF(B132&lt;=Paramètres!$B$13+Paramètres!$B$14,Paramètres!$B$11 + (Paramètres!$B$12-Paramètres!$B$11)*MAX(0,B132)/(Paramètres!$B$13+Paramètres!$B$14),Paramètres!$B$12))</f>
        <v>1.5</v>
      </c>
      <c r="E132" s="6">
        <f>IF(D132="","",(Paramètres!$B$7-Paramètres!$B$8)*Paramètres!$B$9*D132*1000)</f>
        <v>255</v>
      </c>
      <c r="F132">
        <f>IF(E132="","",Paramètres!$B$10*E132)</f>
        <v>140.25</v>
      </c>
      <c r="G132" s="5">
        <v>11.555</v>
      </c>
      <c r="H132" s="5">
        <v>1.738</v>
      </c>
      <c r="I132" s="5">
        <v>0</v>
      </c>
      <c r="J132">
        <f>IF(B132="","",IF(B132&lt;=Paramètres!$B$13,Paramètres!$B$17,IF(B132&lt;=Paramètres!$B$13+Paramètres!$B$14,Paramètres!$B$17 + (Paramètres!$B$18-Paramètres!$B$17)*(B132-Paramètres!$B$13)/Paramètres!$B$14,IF(B132&lt;=Paramètres!$B$13+Paramètres!$B$14+Paramètres!$B$15,Paramètres!$B$18,IF(B132&lt;=Paramètres!$B$13+Paramètres!$B$14+Paramètres!$B$15+Paramètres!$B$16,Paramètres!$B$18 + (Paramètres!$B$19-Paramètres!$B$18)*(B132-(Paramètres!$B$13+Paramètres!$B$14+Paramètres!$B$15))/Paramètres!$B$16,Paramètres!$B$19)))))</f>
        <v>0.97499999999999998</v>
      </c>
      <c r="K132">
        <f t="shared" si="18"/>
        <v>1.69455</v>
      </c>
      <c r="L132" s="6">
        <f t="shared" si="12"/>
        <v>69.334872134693114</v>
      </c>
      <c r="M132" s="6">
        <f t="shared" si="13"/>
        <v>185.66512786530689</v>
      </c>
      <c r="N132">
        <f t="shared" si="14"/>
        <v>0.60422546522608378</v>
      </c>
      <c r="O132">
        <f t="shared" si="15"/>
        <v>1.0238902620988604</v>
      </c>
      <c r="P132" s="6">
        <f t="shared" si="19"/>
        <v>79.865981872594261</v>
      </c>
      <c r="Q132" t="str">
        <f t="shared" ref="Q132:Q133" si="21">IF(M132="","",IF(M132&gt;F132,"Oui","Non"))</f>
        <v>Oui</v>
      </c>
      <c r="R132" t="str">
        <f t="shared" ref="R132:R133" si="22">IF(N132="","",IF(M132&gt;E132,"Oui","Non"))</f>
        <v>Non</v>
      </c>
    </row>
    <row r="133" spans="1:18" x14ac:dyDescent="0.25">
      <c r="A133" s="4">
        <f t="shared" si="20"/>
        <v>38953</v>
      </c>
      <c r="B133">
        <f>IF(B132+1 &gt;Paramètres!$B$6,"",B132+1)</f>
        <v>131</v>
      </c>
      <c r="C133" t="str">
        <f>IF(B133="","",IF(B133&lt;=Paramètres!$B$13,"Initiale",IF(B133&lt;=Paramètres!$B$13+Paramètres!$B$14,"Développement",IF(B133&lt;=Paramètres!$B$13+Paramètres!$B$14+Paramètres!$B$15,"Milieu",IF(B133&lt;=Paramètres!$B$13+Paramètres!$B$14+Paramètres!$B$15+Paramètres!$B$16,"Fin","Après récolte")))))</f>
        <v>Fin</v>
      </c>
      <c r="D133" s="6">
        <f>IF(B133="","",IF(B133&lt;=Paramètres!$B$13+Paramètres!$B$14,Paramètres!$B$11 + (Paramètres!$B$12-Paramètres!$B$11)*MAX(0,B133)/(Paramètres!$B$13+Paramètres!$B$14),Paramètres!$B$12))</f>
        <v>1.5</v>
      </c>
      <c r="E133" s="6">
        <f>IF(D133="","",(Paramètres!$B$7-Paramètres!$B$8)*Paramètres!$B$9*D133*1000)</f>
        <v>255</v>
      </c>
      <c r="F133">
        <f>IF(E133="","",Paramètres!$B$10*E133)</f>
        <v>140.25</v>
      </c>
      <c r="G133" s="5">
        <v>3.5019999999999998</v>
      </c>
      <c r="H133" s="5">
        <v>2.5249999999999999</v>
      </c>
      <c r="I133" s="5">
        <v>0</v>
      </c>
      <c r="J133">
        <f>IF(B133="","",IF(B133&lt;=Paramètres!$B$13,Paramètres!$B$17,IF(B133&lt;=Paramètres!$B$13+Paramètres!$B$14,Paramètres!$B$17 + (Paramètres!$B$18-Paramètres!$B$17)*(B133-Paramètres!$B$13)/Paramètres!$B$14,IF(B133&lt;=Paramètres!$B$13+Paramètres!$B$14+Paramètres!$B$15,Paramètres!$B$18,IF(B133&lt;=Paramètres!$B$13+Paramètres!$B$14+Paramètres!$B$15+Paramètres!$B$16,Paramètres!$B$18 + (Paramètres!$B$19-Paramètres!$B$18)*(B133-(Paramètres!$B$13+Paramètres!$B$14+Paramètres!$B$15))/Paramètres!$B$16,Paramètres!$B$19)))))</f>
        <v>0.96124999999999994</v>
      </c>
      <c r="K133">
        <f t="shared" si="18"/>
        <v>2.4271562499999999</v>
      </c>
      <c r="L133" s="6">
        <f t="shared" ref="L133:L153" si="23">(P132/E132)*E133</f>
        <v>79.865981872594261</v>
      </c>
      <c r="M133" s="6">
        <f t="shared" ref="M133:M153" si="24">E133-L133</f>
        <v>175.13401812740574</v>
      </c>
      <c r="N133">
        <f t="shared" ref="N133:N153" si="25">MAX(0,MIN(1,(E133-M133)/(E133-F133)))</f>
        <v>0.69599984202696519</v>
      </c>
      <c r="O133">
        <f t="shared" ref="O133:O153" si="26">K133*N133</f>
        <v>1.6893003665747612</v>
      </c>
      <c r="P133" s="6">
        <f t="shared" si="19"/>
        <v>81.678681506019501</v>
      </c>
      <c r="Q133" t="str">
        <f t="shared" si="21"/>
        <v>Oui</v>
      </c>
      <c r="R133" t="str">
        <f t="shared" si="22"/>
        <v>Non</v>
      </c>
    </row>
    <row r="134" spans="1:18" x14ac:dyDescent="0.25">
      <c r="A134" s="4">
        <f t="shared" si="20"/>
        <v>38954</v>
      </c>
      <c r="B134">
        <f>IF(B133+1 &gt;Paramètres!$B$6,"",B133+1)</f>
        <v>132</v>
      </c>
      <c r="C134" t="str">
        <f>IF(B134="","",IF(B134&lt;=Paramètres!$B$13,"Initiale",IF(B134&lt;=Paramètres!$B$13+Paramètres!$B$14,"Développement",IF(B134&lt;=Paramètres!$B$13+Paramètres!$B$14+Paramètres!$B$15,"Milieu",IF(B134&lt;=Paramètres!$B$13+Paramètres!$B$14+Paramètres!$B$15+Paramètres!$B$16,"Fin","Après récolte")))))</f>
        <v>Fin</v>
      </c>
      <c r="D134" s="6">
        <f>IF(B134="","",IF(B134&lt;=Paramètres!$B$13+Paramètres!$B$14,Paramètres!$B$11 + (Paramètres!$B$12-Paramètres!$B$11)*MAX(0,B134)/(Paramètres!$B$13+Paramètres!$B$14),Paramètres!$B$12))</f>
        <v>1.5</v>
      </c>
      <c r="E134" s="6">
        <f>IF(D134="","",(Paramètres!$B$7-Paramètres!$B$8)*Paramètres!$B$9*D134*1000)</f>
        <v>255</v>
      </c>
      <c r="F134">
        <f>IF(E134="","",Paramètres!$B$10*E134)</f>
        <v>140.25</v>
      </c>
      <c r="G134" s="5">
        <v>0</v>
      </c>
      <c r="H134" s="5">
        <v>2.7549999999999999</v>
      </c>
      <c r="I134" s="5">
        <v>0</v>
      </c>
      <c r="J134">
        <f>IF(B134="","",IF(B134&lt;=Paramètres!$B$13,Paramètres!$B$17,IF(B134&lt;=Paramètres!$B$13+Paramètres!$B$14,Paramètres!$B$17 + (Paramètres!$B$18-Paramètres!$B$17)*(B134-Paramètres!$B$13)/Paramètres!$B$14,IF(B134&lt;=Paramètres!$B$13+Paramètres!$B$14+Paramètres!$B$15,Paramètres!$B$18,IF(B134&lt;=Paramètres!$B$13+Paramètres!$B$14+Paramètres!$B$15+Paramètres!$B$16,Paramètres!$B$18 + (Paramètres!$B$19-Paramètres!$B$18)*(B134-(Paramètres!$B$13+Paramètres!$B$14+Paramètres!$B$15))/Paramètres!$B$16,Paramètres!$B$19)))))</f>
        <v>0.94750000000000001</v>
      </c>
      <c r="K134">
        <f t="shared" si="18"/>
        <v>2.6103624999999999</v>
      </c>
      <c r="L134" s="6">
        <f t="shared" si="23"/>
        <v>81.678681506019501</v>
      </c>
      <c r="M134" s="6">
        <f t="shared" si="24"/>
        <v>173.3213184939805</v>
      </c>
      <c r="N134">
        <f t="shared" si="25"/>
        <v>0.71179678872348151</v>
      </c>
      <c r="O134">
        <f t="shared" si="26"/>
        <v>1.8580476449041989</v>
      </c>
      <c r="P134" s="6">
        <f t="shared" si="19"/>
        <v>79.820633861115297</v>
      </c>
      <c r="Q134" t="str">
        <f t="shared" ref="Q134:Q152" si="27">IF(M134="","",IF(M134&gt;F134,"Oui","Non"))</f>
        <v>Oui</v>
      </c>
      <c r="R134" t="str">
        <f t="shared" ref="R134:R152" si="28">IF(N134="","",IF(M134&gt;E134,"Oui","Non"))</f>
        <v>Non</v>
      </c>
    </row>
    <row r="135" spans="1:18" x14ac:dyDescent="0.25">
      <c r="A135" s="4">
        <f t="shared" si="20"/>
        <v>38955</v>
      </c>
      <c r="B135">
        <f>IF(B134+1 &gt;Paramètres!$B$6,"",B134+1)</f>
        <v>133</v>
      </c>
      <c r="C135" t="str">
        <f>IF(B135="","",IF(B135&lt;=Paramètres!$B$13,"Initiale",IF(B135&lt;=Paramètres!$B$13+Paramètres!$B$14,"Développement",IF(B135&lt;=Paramètres!$B$13+Paramètres!$B$14+Paramètres!$B$15,"Milieu",IF(B135&lt;=Paramètres!$B$13+Paramètres!$B$14+Paramètres!$B$15+Paramètres!$B$16,"Fin","Après récolte")))))</f>
        <v>Fin</v>
      </c>
      <c r="D135" s="6">
        <f>IF(B135="","",IF(B135&lt;=Paramètres!$B$13+Paramètres!$B$14,Paramètres!$B$11 + (Paramètres!$B$12-Paramètres!$B$11)*MAX(0,B135)/(Paramètres!$B$13+Paramètres!$B$14),Paramètres!$B$12))</f>
        <v>1.5</v>
      </c>
      <c r="E135" s="6">
        <f>IF(D135="","",(Paramètres!$B$7-Paramètres!$B$8)*Paramètres!$B$9*D135*1000)</f>
        <v>255</v>
      </c>
      <c r="F135">
        <f>IF(E135="","",Paramètres!$B$10*E135)</f>
        <v>140.25</v>
      </c>
      <c r="G135" s="5">
        <v>0</v>
      </c>
      <c r="H135" s="5">
        <v>3.3180000000000001</v>
      </c>
      <c r="I135" s="5">
        <v>0</v>
      </c>
      <c r="J135">
        <f>IF(B135="","",IF(B135&lt;=Paramètres!$B$13,Paramètres!$B$17,IF(B135&lt;=Paramètres!$B$13+Paramètres!$B$14,Paramètres!$B$17 + (Paramètres!$B$18-Paramètres!$B$17)*(B135-Paramètres!$B$13)/Paramètres!$B$14,IF(B135&lt;=Paramètres!$B$13+Paramètres!$B$14+Paramètres!$B$15,Paramètres!$B$18,IF(B135&lt;=Paramètres!$B$13+Paramètres!$B$14+Paramètres!$B$15+Paramètres!$B$16,Paramètres!$B$18 + (Paramètres!$B$19-Paramètres!$B$18)*(B135-(Paramètres!$B$13+Paramètres!$B$14+Paramètres!$B$15))/Paramètres!$B$16,Paramètres!$B$19)))))</f>
        <v>0.93374999999999997</v>
      </c>
      <c r="K135">
        <f t="shared" si="18"/>
        <v>3.0981825000000001</v>
      </c>
      <c r="L135" s="6">
        <f t="shared" si="23"/>
        <v>79.820633861115297</v>
      </c>
      <c r="M135" s="6">
        <f t="shared" si="24"/>
        <v>175.17936613888469</v>
      </c>
      <c r="N135">
        <f t="shared" si="25"/>
        <v>0.69560465238444713</v>
      </c>
      <c r="O135">
        <f t="shared" si="26"/>
        <v>2.1551101609360774</v>
      </c>
      <c r="P135" s="6">
        <f t="shared" si="19"/>
        <v>77.665523700179222</v>
      </c>
      <c r="Q135" t="str">
        <f t="shared" si="27"/>
        <v>Oui</v>
      </c>
      <c r="R135" t="str">
        <f t="shared" si="28"/>
        <v>Non</v>
      </c>
    </row>
    <row r="136" spans="1:18" x14ac:dyDescent="0.25">
      <c r="A136" s="4">
        <f t="shared" si="20"/>
        <v>38956</v>
      </c>
      <c r="B136">
        <f>IF(B135+1 &gt;Paramètres!$B$6,"",B135+1)</f>
        <v>134</v>
      </c>
      <c r="C136" t="str">
        <f>IF(B136="","",IF(B136&lt;=Paramètres!$B$13,"Initiale",IF(B136&lt;=Paramètres!$B$13+Paramètres!$B$14,"Développement",IF(B136&lt;=Paramètres!$B$13+Paramètres!$B$14+Paramètres!$B$15,"Milieu",IF(B136&lt;=Paramètres!$B$13+Paramètres!$B$14+Paramètres!$B$15+Paramètres!$B$16,"Fin","Après récolte")))))</f>
        <v>Fin</v>
      </c>
      <c r="D136" s="6">
        <f>IF(B136="","",IF(B136&lt;=Paramètres!$B$13+Paramètres!$B$14,Paramètres!$B$11 + (Paramètres!$B$12-Paramètres!$B$11)*MAX(0,B136)/(Paramètres!$B$13+Paramètres!$B$14),Paramètres!$B$12))</f>
        <v>1.5</v>
      </c>
      <c r="E136" s="6">
        <f>IF(D136="","",(Paramètres!$B$7-Paramètres!$B$8)*Paramètres!$B$9*D136*1000)</f>
        <v>255</v>
      </c>
      <c r="F136">
        <f>IF(E136="","",Paramètres!$B$10*E136)</f>
        <v>140.25</v>
      </c>
      <c r="G136" s="5">
        <v>0</v>
      </c>
      <c r="H136" s="5">
        <v>3.98</v>
      </c>
      <c r="I136" s="5">
        <v>0</v>
      </c>
      <c r="J136">
        <f>IF(B136="","",IF(B136&lt;=Paramètres!$B$13,Paramètres!$B$17,IF(B136&lt;=Paramètres!$B$13+Paramètres!$B$14,Paramètres!$B$17 + (Paramètres!$B$18-Paramètres!$B$17)*(B136-Paramètres!$B$13)/Paramètres!$B$14,IF(B136&lt;=Paramètres!$B$13+Paramètres!$B$14+Paramètres!$B$15,Paramètres!$B$18,IF(B136&lt;=Paramètres!$B$13+Paramètres!$B$14+Paramètres!$B$15+Paramètres!$B$16,Paramètres!$B$18 + (Paramètres!$B$19-Paramètres!$B$18)*(B136-(Paramètres!$B$13+Paramètres!$B$14+Paramètres!$B$15))/Paramètres!$B$16,Paramètres!$B$19)))))</f>
        <v>0.91999999999999993</v>
      </c>
      <c r="K136">
        <f t="shared" si="18"/>
        <v>3.6615999999999995</v>
      </c>
      <c r="L136" s="6">
        <f t="shared" si="23"/>
        <v>77.665523700179222</v>
      </c>
      <c r="M136" s="6">
        <f t="shared" si="24"/>
        <v>177.33447629982078</v>
      </c>
      <c r="N136">
        <f t="shared" si="25"/>
        <v>0.67682373594927425</v>
      </c>
      <c r="O136">
        <f t="shared" si="26"/>
        <v>2.4782577915518624</v>
      </c>
      <c r="P136" s="6">
        <f t="shared" si="19"/>
        <v>75.187265908627353</v>
      </c>
      <c r="Q136" t="str">
        <f t="shared" si="27"/>
        <v>Oui</v>
      </c>
      <c r="R136" t="str">
        <f t="shared" si="28"/>
        <v>Non</v>
      </c>
    </row>
    <row r="137" spans="1:18" x14ac:dyDescent="0.25">
      <c r="A137" s="4">
        <f t="shared" si="20"/>
        <v>38957</v>
      </c>
      <c r="B137">
        <f>IF(B136+1 &gt;Paramètres!$B$6,"",B136+1)</f>
        <v>135</v>
      </c>
      <c r="C137" t="str">
        <f>IF(B137="","",IF(B137&lt;=Paramètres!$B$13,"Initiale",IF(B137&lt;=Paramètres!$B$13+Paramètres!$B$14,"Développement",IF(B137&lt;=Paramètres!$B$13+Paramètres!$B$14+Paramètres!$B$15,"Milieu",IF(B137&lt;=Paramètres!$B$13+Paramètres!$B$14+Paramètres!$B$15+Paramètres!$B$16,"Fin","Après récolte")))))</f>
        <v>Fin</v>
      </c>
      <c r="D137" s="6">
        <f>IF(B137="","",IF(B137&lt;=Paramètres!$B$13+Paramètres!$B$14,Paramètres!$B$11 + (Paramètres!$B$12-Paramètres!$B$11)*MAX(0,B137)/(Paramètres!$B$13+Paramètres!$B$14),Paramètres!$B$12))</f>
        <v>1.5</v>
      </c>
      <c r="E137" s="6">
        <f>IF(D137="","",(Paramètres!$B$7-Paramètres!$B$8)*Paramètres!$B$9*D137*1000)</f>
        <v>255</v>
      </c>
      <c r="F137">
        <f>IF(E137="","",Paramètres!$B$10*E137)</f>
        <v>140.25</v>
      </c>
      <c r="G137" s="5">
        <v>0</v>
      </c>
      <c r="H137" s="5">
        <v>3.903</v>
      </c>
      <c r="I137" s="5">
        <v>0</v>
      </c>
      <c r="J137">
        <f>IF(B137="","",IF(B137&lt;=Paramètres!$B$13,Paramètres!$B$17,IF(B137&lt;=Paramètres!$B$13+Paramètres!$B$14,Paramètres!$B$17 + (Paramètres!$B$18-Paramètres!$B$17)*(B137-Paramètres!$B$13)/Paramètres!$B$14,IF(B137&lt;=Paramètres!$B$13+Paramètres!$B$14+Paramètres!$B$15,Paramètres!$B$18,IF(B137&lt;=Paramètres!$B$13+Paramètres!$B$14+Paramètres!$B$15+Paramètres!$B$16,Paramètres!$B$18 + (Paramètres!$B$19-Paramètres!$B$18)*(B137-(Paramètres!$B$13+Paramètres!$B$14+Paramètres!$B$15))/Paramètres!$B$16,Paramètres!$B$19)))))</f>
        <v>0.90625</v>
      </c>
      <c r="K137">
        <f t="shared" si="18"/>
        <v>3.5370937499999999</v>
      </c>
      <c r="L137" s="6">
        <f t="shared" si="23"/>
        <v>75.187265908627353</v>
      </c>
      <c r="M137" s="6">
        <f t="shared" si="24"/>
        <v>179.81273409137265</v>
      </c>
      <c r="N137">
        <f t="shared" si="25"/>
        <v>0.65522671815797262</v>
      </c>
      <c r="O137">
        <f t="shared" si="26"/>
        <v>2.3175983296295763</v>
      </c>
      <c r="P137" s="6">
        <f t="shared" si="19"/>
        <v>72.869667578997777</v>
      </c>
      <c r="Q137" t="str">
        <f t="shared" si="27"/>
        <v>Oui</v>
      </c>
      <c r="R137" t="str">
        <f t="shared" si="28"/>
        <v>Non</v>
      </c>
    </row>
    <row r="138" spans="1:18" x14ac:dyDescent="0.25">
      <c r="A138" s="4">
        <f t="shared" si="20"/>
        <v>38958</v>
      </c>
      <c r="B138">
        <f>IF(B137+1 &gt;Paramètres!$B$6,"",B137+1)</f>
        <v>136</v>
      </c>
      <c r="C138" t="str">
        <f>IF(B138="","",IF(B138&lt;=Paramètres!$B$13,"Initiale",IF(B138&lt;=Paramètres!$B$13+Paramètres!$B$14,"Développement",IF(B138&lt;=Paramètres!$B$13+Paramètres!$B$14+Paramètres!$B$15,"Milieu",IF(B138&lt;=Paramètres!$B$13+Paramètres!$B$14+Paramètres!$B$15+Paramètres!$B$16,"Fin","Après récolte")))))</f>
        <v>Fin</v>
      </c>
      <c r="D138" s="6">
        <f>IF(B138="","",IF(B138&lt;=Paramètres!$B$13+Paramètres!$B$14,Paramètres!$B$11 + (Paramètres!$B$12-Paramètres!$B$11)*MAX(0,B138)/(Paramètres!$B$13+Paramètres!$B$14),Paramètres!$B$12))</f>
        <v>1.5</v>
      </c>
      <c r="E138" s="6">
        <f>IF(D138="","",(Paramètres!$B$7-Paramètres!$B$8)*Paramètres!$B$9*D138*1000)</f>
        <v>255</v>
      </c>
      <c r="F138">
        <f>IF(E138="","",Paramètres!$B$10*E138)</f>
        <v>140.25</v>
      </c>
      <c r="G138" s="5">
        <v>0</v>
      </c>
      <c r="H138" s="5">
        <v>3.2480000000000002</v>
      </c>
      <c r="I138" s="5">
        <v>0</v>
      </c>
      <c r="J138">
        <f>IF(B138="","",IF(B138&lt;=Paramètres!$B$13,Paramètres!$B$17,IF(B138&lt;=Paramètres!$B$13+Paramètres!$B$14,Paramètres!$B$17 + (Paramètres!$B$18-Paramètres!$B$17)*(B138-Paramètres!$B$13)/Paramètres!$B$14,IF(B138&lt;=Paramètres!$B$13+Paramètres!$B$14+Paramètres!$B$15,Paramètres!$B$18,IF(B138&lt;=Paramètres!$B$13+Paramètres!$B$14+Paramètres!$B$15+Paramètres!$B$16,Paramètres!$B$18 + (Paramètres!$B$19-Paramètres!$B$18)*(B138-(Paramètres!$B$13+Paramètres!$B$14+Paramètres!$B$15))/Paramètres!$B$16,Paramètres!$B$19)))))</f>
        <v>0.89249999999999996</v>
      </c>
      <c r="K138">
        <f t="shared" si="18"/>
        <v>2.8988399999999999</v>
      </c>
      <c r="L138" s="6">
        <f t="shared" si="23"/>
        <v>72.869667578997777</v>
      </c>
      <c r="M138" s="6">
        <f t="shared" si="24"/>
        <v>182.13033242100221</v>
      </c>
      <c r="N138">
        <f t="shared" si="25"/>
        <v>0.63502978282351019</v>
      </c>
      <c r="O138">
        <f t="shared" si="26"/>
        <v>1.8408497356401041</v>
      </c>
      <c r="P138" s="6">
        <f t="shared" si="19"/>
        <v>71.028817843357672</v>
      </c>
      <c r="Q138" t="str">
        <f t="shared" si="27"/>
        <v>Oui</v>
      </c>
      <c r="R138" t="str">
        <f t="shared" si="28"/>
        <v>Non</v>
      </c>
    </row>
    <row r="139" spans="1:18" x14ac:dyDescent="0.25">
      <c r="A139" s="4">
        <f t="shared" si="20"/>
        <v>38959</v>
      </c>
      <c r="B139">
        <f>IF(B138+1 &gt;Paramètres!$B$6,"",B138+1)</f>
        <v>137</v>
      </c>
      <c r="C139" t="str">
        <f>IF(B139="","",IF(B139&lt;=Paramètres!$B$13,"Initiale",IF(B139&lt;=Paramètres!$B$13+Paramètres!$B$14,"Développement",IF(B139&lt;=Paramètres!$B$13+Paramètres!$B$14+Paramètres!$B$15,"Milieu",IF(B139&lt;=Paramètres!$B$13+Paramètres!$B$14+Paramètres!$B$15+Paramètres!$B$16,"Fin","Après récolte")))))</f>
        <v>Fin</v>
      </c>
      <c r="D139" s="6">
        <f>IF(B139="","",IF(B139&lt;=Paramètres!$B$13+Paramètres!$B$14,Paramètres!$B$11 + (Paramètres!$B$12-Paramètres!$B$11)*MAX(0,B139)/(Paramètres!$B$13+Paramètres!$B$14),Paramètres!$B$12))</f>
        <v>1.5</v>
      </c>
      <c r="E139" s="6">
        <f>IF(D139="","",(Paramètres!$B$7-Paramètres!$B$8)*Paramètres!$B$9*D139*1000)</f>
        <v>255</v>
      </c>
      <c r="F139">
        <f>IF(E139="","",Paramètres!$B$10*E139)</f>
        <v>140.25</v>
      </c>
      <c r="G139" s="5">
        <v>0</v>
      </c>
      <c r="H139" s="5">
        <v>2.6829999999999998</v>
      </c>
      <c r="I139" s="5">
        <v>0</v>
      </c>
      <c r="J139">
        <f>IF(B139="","",IF(B139&lt;=Paramètres!$B$13,Paramètres!$B$17,IF(B139&lt;=Paramètres!$B$13+Paramètres!$B$14,Paramètres!$B$17 + (Paramètres!$B$18-Paramètres!$B$17)*(B139-Paramètres!$B$13)/Paramètres!$B$14,IF(B139&lt;=Paramètres!$B$13+Paramètres!$B$14+Paramètres!$B$15,Paramètres!$B$18,IF(B139&lt;=Paramètres!$B$13+Paramètres!$B$14+Paramètres!$B$15+Paramètres!$B$16,Paramètres!$B$18 + (Paramètres!$B$19-Paramètres!$B$18)*(B139-(Paramètres!$B$13+Paramètres!$B$14+Paramètres!$B$15))/Paramètres!$B$16,Paramètres!$B$19)))))</f>
        <v>0.87874999999999992</v>
      </c>
      <c r="K139">
        <f t="shared" si="18"/>
        <v>2.3576862499999995</v>
      </c>
      <c r="L139" s="6">
        <f t="shared" si="23"/>
        <v>71.028817843357672</v>
      </c>
      <c r="M139" s="6">
        <f t="shared" si="24"/>
        <v>183.97118215664233</v>
      </c>
      <c r="N139">
        <f t="shared" si="25"/>
        <v>0.61898751933209295</v>
      </c>
      <c r="O139">
        <f t="shared" si="26"/>
        <v>1.4593783632508845</v>
      </c>
      <c r="P139" s="6">
        <f t="shared" si="19"/>
        <v>69.56943948010678</v>
      </c>
      <c r="Q139" t="str">
        <f t="shared" si="27"/>
        <v>Oui</v>
      </c>
      <c r="R139" t="str">
        <f t="shared" si="28"/>
        <v>Non</v>
      </c>
    </row>
    <row r="140" spans="1:18" x14ac:dyDescent="0.25">
      <c r="A140" s="4">
        <f t="shared" si="20"/>
        <v>38960</v>
      </c>
      <c r="B140">
        <f>IF(B139+1 &gt;Paramètres!$B$6,"",B139+1)</f>
        <v>138</v>
      </c>
      <c r="C140" t="str">
        <f>IF(B140="","",IF(B140&lt;=Paramètres!$B$13,"Initiale",IF(B140&lt;=Paramètres!$B$13+Paramètres!$B$14,"Développement",IF(B140&lt;=Paramètres!$B$13+Paramètres!$B$14+Paramètres!$B$15,"Milieu",IF(B140&lt;=Paramètres!$B$13+Paramètres!$B$14+Paramètres!$B$15+Paramètres!$B$16,"Fin","Après récolte")))))</f>
        <v>Fin</v>
      </c>
      <c r="D140" s="6">
        <f>IF(B140="","",IF(B140&lt;=Paramètres!$B$13+Paramètres!$B$14,Paramètres!$B$11 + (Paramètres!$B$12-Paramètres!$B$11)*MAX(0,B140)/(Paramètres!$B$13+Paramètres!$B$14),Paramètres!$B$12))</f>
        <v>1.5</v>
      </c>
      <c r="E140" s="6">
        <f>IF(D140="","",(Paramètres!$B$7-Paramètres!$B$8)*Paramètres!$B$9*D140*1000)</f>
        <v>255</v>
      </c>
      <c r="F140">
        <f>IF(E140="","",Paramètres!$B$10*E140)</f>
        <v>140.25</v>
      </c>
      <c r="G140" s="5">
        <v>0</v>
      </c>
      <c r="H140" s="5">
        <v>3.2290000000000001</v>
      </c>
      <c r="I140" s="5">
        <v>0</v>
      </c>
      <c r="J140">
        <f>IF(B140="","",IF(B140&lt;=Paramètres!$B$13,Paramètres!$B$17,IF(B140&lt;=Paramètres!$B$13+Paramètres!$B$14,Paramètres!$B$17 + (Paramètres!$B$18-Paramètres!$B$17)*(B140-Paramètres!$B$13)/Paramètres!$B$14,IF(B140&lt;=Paramètres!$B$13+Paramètres!$B$14+Paramètres!$B$15,Paramètres!$B$18,IF(B140&lt;=Paramètres!$B$13+Paramètres!$B$14+Paramètres!$B$15+Paramètres!$B$16,Paramètres!$B$18 + (Paramètres!$B$19-Paramètres!$B$18)*(B140-(Paramètres!$B$13+Paramètres!$B$14+Paramètres!$B$15))/Paramètres!$B$16,Paramètres!$B$19)))))</f>
        <v>0.86499999999999999</v>
      </c>
      <c r="K140">
        <f t="shared" si="18"/>
        <v>2.793085</v>
      </c>
      <c r="L140" s="6">
        <f t="shared" si="23"/>
        <v>69.56943948010678</v>
      </c>
      <c r="M140" s="6">
        <f t="shared" si="24"/>
        <v>185.43056051989322</v>
      </c>
      <c r="N140">
        <f t="shared" si="25"/>
        <v>0.60626962509896976</v>
      </c>
      <c r="O140">
        <f t="shared" si="26"/>
        <v>1.6933625958195559</v>
      </c>
      <c r="P140" s="6">
        <f t="shared" si="19"/>
        <v>67.87607688428723</v>
      </c>
      <c r="Q140" t="str">
        <f t="shared" si="27"/>
        <v>Oui</v>
      </c>
      <c r="R140" t="str">
        <f t="shared" si="28"/>
        <v>Non</v>
      </c>
    </row>
    <row r="141" spans="1:18" x14ac:dyDescent="0.25">
      <c r="A141" s="4">
        <f t="shared" si="20"/>
        <v>38961</v>
      </c>
      <c r="B141">
        <f>IF(B140+1 &gt;Paramètres!$B$6,"",B140+1)</f>
        <v>139</v>
      </c>
      <c r="C141" t="str">
        <f>IF(B141="","",IF(B141&lt;=Paramètres!$B$13,"Initiale",IF(B141&lt;=Paramètres!$B$13+Paramètres!$B$14,"Développement",IF(B141&lt;=Paramètres!$B$13+Paramètres!$B$14+Paramètres!$B$15,"Milieu",IF(B141&lt;=Paramètres!$B$13+Paramètres!$B$14+Paramètres!$B$15+Paramètres!$B$16,"Fin","Après récolte")))))</f>
        <v>Fin</v>
      </c>
      <c r="D141" s="6">
        <f>IF(B141="","",IF(B141&lt;=Paramètres!$B$13+Paramètres!$B$14,Paramètres!$B$11 + (Paramètres!$B$12-Paramètres!$B$11)*MAX(0,B141)/(Paramètres!$B$13+Paramètres!$B$14),Paramètres!$B$12))</f>
        <v>1.5</v>
      </c>
      <c r="E141" s="6">
        <f>IF(D141="","",(Paramètres!$B$7-Paramètres!$B$8)*Paramètres!$B$9*D141*1000)</f>
        <v>255</v>
      </c>
      <c r="F141">
        <f>IF(E141="","",Paramètres!$B$10*E141)</f>
        <v>140.25</v>
      </c>
      <c r="G141" s="5">
        <v>0</v>
      </c>
      <c r="H141" s="5">
        <v>3.1150000000000002</v>
      </c>
      <c r="I141" s="5">
        <v>0</v>
      </c>
      <c r="J141">
        <f>IF(B141="","",IF(B141&lt;=Paramètres!$B$13,Paramètres!$B$17,IF(B141&lt;=Paramètres!$B$13+Paramètres!$B$14,Paramètres!$B$17 + (Paramètres!$B$18-Paramètres!$B$17)*(B141-Paramètres!$B$13)/Paramètres!$B$14,IF(B141&lt;=Paramètres!$B$13+Paramètres!$B$14+Paramètres!$B$15,Paramètres!$B$18,IF(B141&lt;=Paramètres!$B$13+Paramètres!$B$14+Paramètres!$B$15+Paramètres!$B$16,Paramètres!$B$18 + (Paramètres!$B$19-Paramètres!$B$18)*(B141-(Paramètres!$B$13+Paramètres!$B$14+Paramètres!$B$15))/Paramètres!$B$16,Paramètres!$B$19)))))</f>
        <v>0.85124999999999995</v>
      </c>
      <c r="K141">
        <f t="shared" si="18"/>
        <v>2.6516437499999999</v>
      </c>
      <c r="L141" s="6">
        <f t="shared" si="23"/>
        <v>67.87607688428723</v>
      </c>
      <c r="M141" s="6">
        <f t="shared" si="24"/>
        <v>187.12392311571278</v>
      </c>
      <c r="N141">
        <f t="shared" si="25"/>
        <v>0.59151265258638097</v>
      </c>
      <c r="O141">
        <f t="shared" si="26"/>
        <v>1.5684808282765983</v>
      </c>
      <c r="P141" s="6">
        <f t="shared" si="19"/>
        <v>66.307596056010638</v>
      </c>
      <c r="Q141" t="str">
        <f t="shared" si="27"/>
        <v>Oui</v>
      </c>
      <c r="R141" t="str">
        <f t="shared" si="28"/>
        <v>Non</v>
      </c>
    </row>
    <row r="142" spans="1:18" x14ac:dyDescent="0.25">
      <c r="A142" s="4">
        <f t="shared" si="20"/>
        <v>38962</v>
      </c>
      <c r="B142">
        <f>IF(B141+1 &gt;Paramètres!$B$6,"",B141+1)</f>
        <v>140</v>
      </c>
      <c r="C142" t="str">
        <f>IF(B142="","",IF(B142&lt;=Paramètres!$B$13,"Initiale",IF(B142&lt;=Paramètres!$B$13+Paramètres!$B$14,"Développement",IF(B142&lt;=Paramètres!$B$13+Paramètres!$B$14+Paramètres!$B$15,"Milieu",IF(B142&lt;=Paramètres!$B$13+Paramètres!$B$14+Paramètres!$B$15+Paramètres!$B$16,"Fin","Après récolte")))))</f>
        <v>Fin</v>
      </c>
      <c r="D142" s="6">
        <f>IF(B142="","",IF(B142&lt;=Paramètres!$B$13+Paramètres!$B$14,Paramètres!$B$11 + (Paramètres!$B$12-Paramètres!$B$11)*MAX(0,B142)/(Paramètres!$B$13+Paramètres!$B$14),Paramètres!$B$12))</f>
        <v>1.5</v>
      </c>
      <c r="E142" s="6">
        <f>IF(D142="","",(Paramètres!$B$7-Paramètres!$B$8)*Paramètres!$B$9*D142*1000)</f>
        <v>255</v>
      </c>
      <c r="F142">
        <f>IF(E142="","",Paramètres!$B$10*E142)</f>
        <v>140.25</v>
      </c>
      <c r="G142" s="5">
        <v>0</v>
      </c>
      <c r="H142" s="5">
        <v>2.7549999999999999</v>
      </c>
      <c r="I142" s="5">
        <v>0</v>
      </c>
      <c r="J142">
        <f>IF(B142="","",IF(B142&lt;=Paramètres!$B$13,Paramètres!$B$17,IF(B142&lt;=Paramètres!$B$13+Paramètres!$B$14,Paramètres!$B$17 + (Paramètres!$B$18-Paramètres!$B$17)*(B142-Paramètres!$B$13)/Paramètres!$B$14,IF(B142&lt;=Paramètres!$B$13+Paramètres!$B$14+Paramètres!$B$15,Paramètres!$B$18,IF(B142&lt;=Paramètres!$B$13+Paramètres!$B$14+Paramètres!$B$15+Paramètres!$B$16,Paramètres!$B$18 + (Paramètres!$B$19-Paramètres!$B$18)*(B142-(Paramètres!$B$13+Paramètres!$B$14+Paramètres!$B$15))/Paramètres!$B$16,Paramètres!$B$19)))))</f>
        <v>0.83750000000000002</v>
      </c>
      <c r="K142">
        <f t="shared" si="18"/>
        <v>2.3073125000000001</v>
      </c>
      <c r="L142" s="6">
        <f t="shared" si="23"/>
        <v>66.307596056010638</v>
      </c>
      <c r="M142" s="6">
        <f t="shared" si="24"/>
        <v>188.69240394398935</v>
      </c>
      <c r="N142">
        <f t="shared" si="25"/>
        <v>0.57784397434431944</v>
      </c>
      <c r="O142">
        <f t="shared" si="26"/>
        <v>1.3332666250543277</v>
      </c>
      <c r="P142" s="6">
        <f t="shared" si="19"/>
        <v>64.974329430956317</v>
      </c>
      <c r="Q142" t="str">
        <f t="shared" si="27"/>
        <v>Oui</v>
      </c>
      <c r="R142" t="str">
        <f t="shared" si="28"/>
        <v>Non</v>
      </c>
    </row>
    <row r="143" spans="1:18" x14ac:dyDescent="0.25">
      <c r="A143" s="4">
        <f t="shared" si="20"/>
        <v>38963</v>
      </c>
      <c r="B143">
        <f>IF(B142+1 &gt;Paramètres!$B$6,"",B142+1)</f>
        <v>141</v>
      </c>
      <c r="C143" t="str">
        <f>IF(B143="","",IF(B143&lt;=Paramètres!$B$13,"Initiale",IF(B143&lt;=Paramètres!$B$13+Paramètres!$B$14,"Développement",IF(B143&lt;=Paramètres!$B$13+Paramètres!$B$14+Paramètres!$B$15,"Milieu",IF(B143&lt;=Paramètres!$B$13+Paramètres!$B$14+Paramètres!$B$15+Paramètres!$B$16,"Fin","Après récolte")))))</f>
        <v>Fin</v>
      </c>
      <c r="D143" s="6">
        <f>IF(B143="","",IF(B143&lt;=Paramètres!$B$13+Paramètres!$B$14,Paramètres!$B$11 + (Paramètres!$B$12-Paramètres!$B$11)*MAX(0,B143)/(Paramètres!$B$13+Paramètres!$B$14),Paramètres!$B$12))</f>
        <v>1.5</v>
      </c>
      <c r="E143" s="6">
        <f>IF(D143="","",(Paramètres!$B$7-Paramètres!$B$8)*Paramètres!$B$9*D143*1000)</f>
        <v>255</v>
      </c>
      <c r="F143">
        <f>IF(E143="","",Paramètres!$B$10*E143)</f>
        <v>140.25</v>
      </c>
      <c r="G143" s="5">
        <v>0</v>
      </c>
      <c r="H143" s="5">
        <v>2.9159999999999999</v>
      </c>
      <c r="I143" s="5">
        <v>0</v>
      </c>
      <c r="J143">
        <f>IF(B143="","",IF(B143&lt;=Paramètres!$B$13,Paramètres!$B$17,IF(B143&lt;=Paramètres!$B$13+Paramètres!$B$14,Paramètres!$B$17 + (Paramètres!$B$18-Paramètres!$B$17)*(B143-Paramètres!$B$13)/Paramètres!$B$14,IF(B143&lt;=Paramètres!$B$13+Paramètres!$B$14+Paramètres!$B$15,Paramètres!$B$18,IF(B143&lt;=Paramètres!$B$13+Paramètres!$B$14+Paramètres!$B$15+Paramètres!$B$16,Paramètres!$B$18 + (Paramètres!$B$19-Paramètres!$B$18)*(B143-(Paramètres!$B$13+Paramètres!$B$14+Paramètres!$B$15))/Paramètres!$B$16,Paramètres!$B$19)))))</f>
        <v>0.82374999999999998</v>
      </c>
      <c r="K143">
        <f t="shared" si="18"/>
        <v>2.4020549999999998</v>
      </c>
      <c r="L143" s="6">
        <f t="shared" si="23"/>
        <v>64.974329430956317</v>
      </c>
      <c r="M143" s="6">
        <f t="shared" si="24"/>
        <v>190.02567056904368</v>
      </c>
      <c r="N143">
        <f t="shared" si="25"/>
        <v>0.56622509308022939</v>
      </c>
      <c r="O143">
        <f t="shared" si="26"/>
        <v>1.3601038159588303</v>
      </c>
      <c r="P143" s="6">
        <f t="shared" si="19"/>
        <v>63.614225614997487</v>
      </c>
      <c r="Q143" t="str">
        <f t="shared" si="27"/>
        <v>Oui</v>
      </c>
      <c r="R143" t="str">
        <f t="shared" si="28"/>
        <v>Non</v>
      </c>
    </row>
    <row r="144" spans="1:18" x14ac:dyDescent="0.25">
      <c r="A144" s="4">
        <f t="shared" si="20"/>
        <v>38964</v>
      </c>
      <c r="B144">
        <f>IF(B143+1 &gt;Paramètres!$B$6,"",B143+1)</f>
        <v>142</v>
      </c>
      <c r="C144" t="str">
        <f>IF(B144="","",IF(B144&lt;=Paramètres!$B$13,"Initiale",IF(B144&lt;=Paramètres!$B$13+Paramètres!$B$14,"Développement",IF(B144&lt;=Paramètres!$B$13+Paramètres!$B$14+Paramètres!$B$15,"Milieu",IF(B144&lt;=Paramètres!$B$13+Paramètres!$B$14+Paramètres!$B$15+Paramètres!$B$16,"Fin","Après récolte")))))</f>
        <v>Fin</v>
      </c>
      <c r="D144" s="6">
        <f>IF(B144="","",IF(B144&lt;=Paramètres!$B$13+Paramètres!$B$14,Paramètres!$B$11 + (Paramètres!$B$12-Paramètres!$B$11)*MAX(0,B144)/(Paramètres!$B$13+Paramètres!$B$14),Paramètres!$B$12))</f>
        <v>1.5</v>
      </c>
      <c r="E144" s="6">
        <f>IF(D144="","",(Paramètres!$B$7-Paramètres!$B$8)*Paramètres!$B$9*D144*1000)</f>
        <v>255</v>
      </c>
      <c r="F144">
        <f>IF(E144="","",Paramètres!$B$10*E144)</f>
        <v>140.25</v>
      </c>
      <c r="G144" s="5">
        <v>12.762</v>
      </c>
      <c r="H144" s="5">
        <v>3.3639999999999999</v>
      </c>
      <c r="I144" s="5">
        <v>0</v>
      </c>
      <c r="J144">
        <f>IF(B144="","",IF(B144&lt;=Paramètres!$B$13,Paramètres!$B$17,IF(B144&lt;=Paramètres!$B$13+Paramètres!$B$14,Paramètres!$B$17 + (Paramètres!$B$18-Paramètres!$B$17)*(B144-Paramètres!$B$13)/Paramètres!$B$14,IF(B144&lt;=Paramètres!$B$13+Paramètres!$B$14+Paramètres!$B$15,Paramètres!$B$18,IF(B144&lt;=Paramètres!$B$13+Paramètres!$B$14+Paramètres!$B$15+Paramètres!$B$16,Paramètres!$B$18 + (Paramètres!$B$19-Paramètres!$B$18)*(B144-(Paramètres!$B$13+Paramètres!$B$14+Paramètres!$B$15))/Paramètres!$B$16,Paramètres!$B$19)))))</f>
        <v>0.80999999999999994</v>
      </c>
      <c r="K144">
        <f t="shared" si="18"/>
        <v>2.7248399999999999</v>
      </c>
      <c r="L144" s="6">
        <f t="shared" si="23"/>
        <v>63.614225614997487</v>
      </c>
      <c r="M144" s="6">
        <f t="shared" si="24"/>
        <v>191.38577438500252</v>
      </c>
      <c r="N144">
        <f t="shared" si="25"/>
        <v>0.55437233651413931</v>
      </c>
      <c r="O144">
        <f t="shared" si="26"/>
        <v>1.5105759174271873</v>
      </c>
      <c r="P144" s="6">
        <f t="shared" si="19"/>
        <v>74.865649697570291</v>
      </c>
      <c r="Q144" t="str">
        <f t="shared" si="27"/>
        <v>Oui</v>
      </c>
      <c r="R144" t="str">
        <f t="shared" si="28"/>
        <v>Non</v>
      </c>
    </row>
    <row r="145" spans="1:18" x14ac:dyDescent="0.25">
      <c r="A145" s="4">
        <f t="shared" si="20"/>
        <v>38965</v>
      </c>
      <c r="B145">
        <f>IF(B144+1 &gt;Paramètres!$B$6,"",B144+1)</f>
        <v>143</v>
      </c>
      <c r="C145" t="str">
        <f>IF(B145="","",IF(B145&lt;=Paramètres!$B$13,"Initiale",IF(B145&lt;=Paramètres!$B$13+Paramètres!$B$14,"Développement",IF(B145&lt;=Paramètres!$B$13+Paramètres!$B$14+Paramètres!$B$15,"Milieu",IF(B145&lt;=Paramètres!$B$13+Paramètres!$B$14+Paramètres!$B$15+Paramètres!$B$16,"Fin","Après récolte")))))</f>
        <v>Fin</v>
      </c>
      <c r="D145" s="6">
        <f>IF(B145="","",IF(B145&lt;=Paramètres!$B$13+Paramètres!$B$14,Paramètres!$B$11 + (Paramètres!$B$12-Paramètres!$B$11)*MAX(0,B145)/(Paramètres!$B$13+Paramètres!$B$14),Paramètres!$B$12))</f>
        <v>1.5</v>
      </c>
      <c r="E145" s="6">
        <f>IF(D145="","",(Paramètres!$B$7-Paramètres!$B$8)*Paramètres!$B$9*D145*1000)</f>
        <v>255</v>
      </c>
      <c r="F145">
        <f>IF(E145="","",Paramètres!$B$10*E145)</f>
        <v>140.25</v>
      </c>
      <c r="G145" s="5">
        <v>0</v>
      </c>
      <c r="H145" s="5">
        <v>2.7309999999999999</v>
      </c>
      <c r="I145" s="5">
        <v>0</v>
      </c>
      <c r="J145">
        <f>IF(B145="","",IF(B145&lt;=Paramètres!$B$13,Paramètres!$B$17,IF(B145&lt;=Paramètres!$B$13+Paramètres!$B$14,Paramètres!$B$17 + (Paramètres!$B$18-Paramètres!$B$17)*(B145-Paramètres!$B$13)/Paramètres!$B$14,IF(B145&lt;=Paramètres!$B$13+Paramètres!$B$14+Paramètres!$B$15,Paramètres!$B$18,IF(B145&lt;=Paramètres!$B$13+Paramètres!$B$14+Paramètres!$B$15+Paramètres!$B$16,Paramètres!$B$18 + (Paramètres!$B$19-Paramètres!$B$18)*(B145-(Paramètres!$B$13+Paramètres!$B$14+Paramètres!$B$15))/Paramètres!$B$16,Paramètres!$B$19)))))</f>
        <v>0.7962499999999999</v>
      </c>
      <c r="K145">
        <f t="shared" si="18"/>
        <v>2.1745587499999997</v>
      </c>
      <c r="L145" s="6">
        <f t="shared" si="23"/>
        <v>74.865649697570291</v>
      </c>
      <c r="M145" s="6">
        <f t="shared" si="24"/>
        <v>180.13435030242971</v>
      </c>
      <c r="N145">
        <f t="shared" si="25"/>
        <v>0.65242396250605916</v>
      </c>
      <c r="O145">
        <f t="shared" si="26"/>
        <v>1.4187342363772226</v>
      </c>
      <c r="P145" s="6">
        <f t="shared" si="19"/>
        <v>73.446915461193072</v>
      </c>
      <c r="Q145" t="str">
        <f t="shared" si="27"/>
        <v>Oui</v>
      </c>
      <c r="R145" t="str">
        <f t="shared" si="28"/>
        <v>Non</v>
      </c>
    </row>
    <row r="146" spans="1:18" x14ac:dyDescent="0.25">
      <c r="A146" s="4">
        <f t="shared" si="20"/>
        <v>38966</v>
      </c>
      <c r="B146">
        <f>IF(B145+1 &gt;Paramètres!$B$6,"",B145+1)</f>
        <v>144</v>
      </c>
      <c r="C146" t="str">
        <f>IF(B146="","",IF(B146&lt;=Paramètres!$B$13,"Initiale",IF(B146&lt;=Paramètres!$B$13+Paramètres!$B$14,"Développement",IF(B146&lt;=Paramètres!$B$13+Paramètres!$B$14+Paramètres!$B$15,"Milieu",IF(B146&lt;=Paramètres!$B$13+Paramètres!$B$14+Paramètres!$B$15+Paramètres!$B$16,"Fin","Après récolte")))))</f>
        <v>Fin</v>
      </c>
      <c r="D146" s="6">
        <f>IF(B146="","",IF(B146&lt;=Paramètres!$B$13+Paramètres!$B$14,Paramètres!$B$11 + (Paramètres!$B$12-Paramètres!$B$11)*MAX(0,B146)/(Paramètres!$B$13+Paramètres!$B$14),Paramètres!$B$12))</f>
        <v>1.5</v>
      </c>
      <c r="E146" s="6">
        <f>IF(D146="","",(Paramètres!$B$7-Paramètres!$B$8)*Paramètres!$B$9*D146*1000)</f>
        <v>255</v>
      </c>
      <c r="F146">
        <f>IF(E146="","",Paramètres!$B$10*E146)</f>
        <v>140.25</v>
      </c>
      <c r="G146" s="5">
        <v>0</v>
      </c>
      <c r="H146" s="5">
        <v>3.3410000000000002</v>
      </c>
      <c r="I146" s="5">
        <v>0</v>
      </c>
      <c r="J146">
        <f>IF(B146="","",IF(B146&lt;=Paramètres!$B$13,Paramètres!$B$17,IF(B146&lt;=Paramètres!$B$13+Paramètres!$B$14,Paramètres!$B$17 + (Paramètres!$B$18-Paramètres!$B$17)*(B146-Paramètres!$B$13)/Paramètres!$B$14,IF(B146&lt;=Paramètres!$B$13+Paramètres!$B$14+Paramètres!$B$15,Paramètres!$B$18,IF(B146&lt;=Paramètres!$B$13+Paramètres!$B$14+Paramètres!$B$15+Paramètres!$B$16,Paramètres!$B$18 + (Paramètres!$B$19-Paramètres!$B$18)*(B146-(Paramètres!$B$13+Paramètres!$B$14+Paramètres!$B$15))/Paramètres!$B$16,Paramètres!$B$19)))))</f>
        <v>0.78249999999999997</v>
      </c>
      <c r="K146">
        <f t="shared" si="18"/>
        <v>2.6143325000000002</v>
      </c>
      <c r="L146" s="6">
        <f t="shared" si="23"/>
        <v>73.446915461193072</v>
      </c>
      <c r="M146" s="6">
        <f t="shared" si="24"/>
        <v>181.55308453880693</v>
      </c>
      <c r="N146">
        <f t="shared" si="25"/>
        <v>0.64006026545702022</v>
      </c>
      <c r="O146">
        <f t="shared" si="26"/>
        <v>1.6733303539429154</v>
      </c>
      <c r="P146" s="6">
        <f t="shared" si="19"/>
        <v>71.773585107250156</v>
      </c>
      <c r="Q146" t="str">
        <f t="shared" si="27"/>
        <v>Oui</v>
      </c>
      <c r="R146" t="str">
        <f t="shared" si="28"/>
        <v>Non</v>
      </c>
    </row>
    <row r="147" spans="1:18" x14ac:dyDescent="0.25">
      <c r="A147" s="4">
        <f t="shared" si="20"/>
        <v>38967</v>
      </c>
      <c r="B147">
        <f>IF(B146+1 &gt;Paramètres!$B$6,"",B146+1)</f>
        <v>145</v>
      </c>
      <c r="C147" t="str">
        <f>IF(B147="","",IF(B147&lt;=Paramètres!$B$13,"Initiale",IF(B147&lt;=Paramètres!$B$13+Paramètres!$B$14,"Développement",IF(B147&lt;=Paramètres!$B$13+Paramètres!$B$14+Paramètres!$B$15,"Milieu",IF(B147&lt;=Paramètres!$B$13+Paramètres!$B$14+Paramètres!$B$15+Paramètres!$B$16,"Fin","Après récolte")))))</f>
        <v>Fin</v>
      </c>
      <c r="D147" s="6">
        <f>IF(B147="","",IF(B147&lt;=Paramètres!$B$13+Paramètres!$B$14,Paramètres!$B$11 + (Paramètres!$B$12-Paramètres!$B$11)*MAX(0,B147)/(Paramètres!$B$13+Paramètres!$B$14),Paramètres!$B$12))</f>
        <v>1.5</v>
      </c>
      <c r="E147" s="6">
        <f>IF(D147="","",(Paramètres!$B$7-Paramètres!$B$8)*Paramètres!$B$9*D147*1000)</f>
        <v>255</v>
      </c>
      <c r="F147">
        <f>IF(E147="","",Paramètres!$B$10*E147)</f>
        <v>140.25</v>
      </c>
      <c r="G147" s="5">
        <v>0</v>
      </c>
      <c r="H147" s="5">
        <v>4.1580000000000004</v>
      </c>
      <c r="I147" s="5">
        <v>0</v>
      </c>
      <c r="J147">
        <f>IF(B147="","",IF(B147&lt;=Paramètres!$B$13,Paramètres!$B$17,IF(B147&lt;=Paramètres!$B$13+Paramètres!$B$14,Paramètres!$B$17 + (Paramètres!$B$18-Paramètres!$B$17)*(B147-Paramètres!$B$13)/Paramètres!$B$14,IF(B147&lt;=Paramètres!$B$13+Paramètres!$B$14+Paramètres!$B$15,Paramètres!$B$18,IF(B147&lt;=Paramètres!$B$13+Paramètres!$B$14+Paramètres!$B$15+Paramètres!$B$16,Paramètres!$B$18 + (Paramètres!$B$19-Paramètres!$B$18)*(B147-(Paramètres!$B$13+Paramètres!$B$14+Paramètres!$B$15))/Paramètres!$B$16,Paramètres!$B$19)))))</f>
        <v>0.76875000000000004</v>
      </c>
      <c r="K147">
        <f t="shared" si="18"/>
        <v>3.1964625000000004</v>
      </c>
      <c r="L147" s="6">
        <f t="shared" si="23"/>
        <v>71.773585107250156</v>
      </c>
      <c r="M147" s="6">
        <f t="shared" si="24"/>
        <v>183.22641489274986</v>
      </c>
      <c r="N147">
        <f t="shared" si="25"/>
        <v>0.62547786585838905</v>
      </c>
      <c r="O147">
        <f t="shared" si="26"/>
        <v>1.9993165427963713</v>
      </c>
      <c r="P147" s="6">
        <f t="shared" si="19"/>
        <v>69.774268564453791</v>
      </c>
      <c r="Q147" t="str">
        <f t="shared" si="27"/>
        <v>Oui</v>
      </c>
      <c r="R147" t="str">
        <f t="shared" si="28"/>
        <v>Non</v>
      </c>
    </row>
    <row r="148" spans="1:18" x14ac:dyDescent="0.25">
      <c r="A148" s="4">
        <f t="shared" si="20"/>
        <v>38968</v>
      </c>
      <c r="B148">
        <f>IF(B147+1 &gt;Paramètres!$B$6,"",B147+1)</f>
        <v>146</v>
      </c>
      <c r="C148" t="str">
        <f>IF(B148="","",IF(B148&lt;=Paramètres!$B$13,"Initiale",IF(B148&lt;=Paramètres!$B$13+Paramètres!$B$14,"Développement",IF(B148&lt;=Paramètres!$B$13+Paramètres!$B$14+Paramètres!$B$15,"Milieu",IF(B148&lt;=Paramètres!$B$13+Paramètres!$B$14+Paramètres!$B$15+Paramètres!$B$16,"Fin","Après récolte")))))</f>
        <v>Fin</v>
      </c>
      <c r="D148" s="6">
        <f>IF(B148="","",IF(B148&lt;=Paramètres!$B$13+Paramètres!$B$14,Paramètres!$B$11 + (Paramètres!$B$12-Paramètres!$B$11)*MAX(0,B148)/(Paramètres!$B$13+Paramètres!$B$14),Paramètres!$B$12))</f>
        <v>1.5</v>
      </c>
      <c r="E148" s="6">
        <f>IF(D148="","",(Paramètres!$B$7-Paramètres!$B$8)*Paramètres!$B$9*D148*1000)</f>
        <v>255</v>
      </c>
      <c r="F148">
        <f>IF(E148="","",Paramètres!$B$10*E148)</f>
        <v>140.25</v>
      </c>
      <c r="G148" s="5">
        <v>0</v>
      </c>
      <c r="H148" s="5">
        <v>4.0439999999999996</v>
      </c>
      <c r="I148" s="5">
        <v>0</v>
      </c>
      <c r="J148">
        <f>IF(B148="","",IF(B148&lt;=Paramètres!$B$13,Paramètres!$B$17,IF(B148&lt;=Paramètres!$B$13+Paramètres!$B$14,Paramètres!$B$17 + (Paramètres!$B$18-Paramètres!$B$17)*(B148-Paramètres!$B$13)/Paramètres!$B$14,IF(B148&lt;=Paramètres!$B$13+Paramètres!$B$14+Paramètres!$B$15,Paramètres!$B$18,IF(B148&lt;=Paramètres!$B$13+Paramètres!$B$14+Paramètres!$B$15+Paramètres!$B$16,Paramètres!$B$18 + (Paramètres!$B$19-Paramètres!$B$18)*(B148-(Paramètres!$B$13+Paramètres!$B$14+Paramètres!$B$15))/Paramètres!$B$16,Paramètres!$B$19)))))</f>
        <v>0.755</v>
      </c>
      <c r="K148">
        <f t="shared" si="18"/>
        <v>3.0532199999999996</v>
      </c>
      <c r="L148" s="6">
        <f t="shared" si="23"/>
        <v>69.774268564453791</v>
      </c>
      <c r="M148" s="6">
        <f t="shared" si="24"/>
        <v>185.22573143554621</v>
      </c>
      <c r="N148">
        <f t="shared" si="25"/>
        <v>0.60805462801266918</v>
      </c>
      <c r="O148">
        <f t="shared" si="26"/>
        <v>1.8565245513408415</v>
      </c>
      <c r="P148" s="6">
        <f t="shared" si="19"/>
        <v>67.917744013112952</v>
      </c>
      <c r="Q148" t="str">
        <f t="shared" si="27"/>
        <v>Oui</v>
      </c>
      <c r="R148" t="str">
        <f t="shared" si="28"/>
        <v>Non</v>
      </c>
    </row>
    <row r="149" spans="1:18" x14ac:dyDescent="0.25">
      <c r="A149" s="4">
        <f t="shared" si="20"/>
        <v>38969</v>
      </c>
      <c r="B149">
        <f>IF(B148+1 &gt;Paramètres!$B$6,"",B148+1)</f>
        <v>147</v>
      </c>
      <c r="C149" t="str">
        <f>IF(B149="","",IF(B149&lt;=Paramètres!$B$13,"Initiale",IF(B149&lt;=Paramètres!$B$13+Paramètres!$B$14,"Développement",IF(B149&lt;=Paramètres!$B$13+Paramètres!$B$14+Paramètres!$B$15,"Milieu",IF(B149&lt;=Paramètres!$B$13+Paramètres!$B$14+Paramètres!$B$15+Paramètres!$B$16,"Fin","Après récolte")))))</f>
        <v>Fin</v>
      </c>
      <c r="D149" s="6">
        <f>IF(B149="","",IF(B149&lt;=Paramètres!$B$13+Paramètres!$B$14,Paramètres!$B$11 + (Paramètres!$B$12-Paramètres!$B$11)*MAX(0,B149)/(Paramètres!$B$13+Paramètres!$B$14),Paramètres!$B$12))</f>
        <v>1.5</v>
      </c>
      <c r="E149" s="6">
        <f>IF(D149="","",(Paramètres!$B$7-Paramètres!$B$8)*Paramètres!$B$9*D149*1000)</f>
        <v>255</v>
      </c>
      <c r="F149">
        <f>IF(E149="","",Paramètres!$B$10*E149)</f>
        <v>140.25</v>
      </c>
      <c r="G149" s="5">
        <v>0.55600000000000005</v>
      </c>
      <c r="H149" s="5">
        <v>2.9209999999999998</v>
      </c>
      <c r="I149" s="5">
        <v>0</v>
      </c>
      <c r="J149">
        <f>IF(B149="","",IF(B149&lt;=Paramètres!$B$13,Paramètres!$B$17,IF(B149&lt;=Paramètres!$B$13+Paramètres!$B$14,Paramètres!$B$17 + (Paramètres!$B$18-Paramètres!$B$17)*(B149-Paramètres!$B$13)/Paramètres!$B$14,IF(B149&lt;=Paramètres!$B$13+Paramètres!$B$14+Paramètres!$B$15,Paramètres!$B$18,IF(B149&lt;=Paramètres!$B$13+Paramètres!$B$14+Paramètres!$B$15+Paramètres!$B$16,Paramètres!$B$18 + (Paramètres!$B$19-Paramètres!$B$18)*(B149-(Paramètres!$B$13+Paramètres!$B$14+Paramètres!$B$15))/Paramètres!$B$16,Paramètres!$B$19)))))</f>
        <v>0.74124999999999996</v>
      </c>
      <c r="K149">
        <f t="shared" si="18"/>
        <v>2.1651912499999999</v>
      </c>
      <c r="L149" s="6">
        <f t="shared" si="23"/>
        <v>67.917744013112952</v>
      </c>
      <c r="M149" s="6">
        <f t="shared" si="24"/>
        <v>187.08225598688705</v>
      </c>
      <c r="N149">
        <f t="shared" si="25"/>
        <v>0.59187576482015647</v>
      </c>
      <c r="O149">
        <f t="shared" si="26"/>
        <v>1.2815242270756606</v>
      </c>
      <c r="P149" s="6">
        <f t="shared" si="19"/>
        <v>67.192219786037285</v>
      </c>
      <c r="Q149" t="str">
        <f t="shared" si="27"/>
        <v>Oui</v>
      </c>
      <c r="R149" t="str">
        <f t="shared" si="28"/>
        <v>Non</v>
      </c>
    </row>
    <row r="150" spans="1:18" x14ac:dyDescent="0.25">
      <c r="A150" s="4">
        <f t="shared" si="20"/>
        <v>38970</v>
      </c>
      <c r="B150">
        <f>IF(B149+1 &gt;Paramètres!$B$6,"",B149+1)</f>
        <v>148</v>
      </c>
      <c r="C150" t="str">
        <f>IF(B150="","",IF(B150&lt;=Paramètres!$B$13,"Initiale",IF(B150&lt;=Paramètres!$B$13+Paramètres!$B$14,"Développement",IF(B150&lt;=Paramètres!$B$13+Paramètres!$B$14+Paramètres!$B$15,"Milieu",IF(B150&lt;=Paramètres!$B$13+Paramètres!$B$14+Paramètres!$B$15+Paramètres!$B$16,"Fin","Après récolte")))))</f>
        <v>Fin</v>
      </c>
      <c r="D150" s="6">
        <f>IF(B150="","",IF(B150&lt;=Paramètres!$B$13+Paramètres!$B$14,Paramètres!$B$11 + (Paramètres!$B$12-Paramètres!$B$11)*MAX(0,B150)/(Paramètres!$B$13+Paramètres!$B$14),Paramètres!$B$12))</f>
        <v>1.5</v>
      </c>
      <c r="E150" s="6">
        <f>IF(D150="","",(Paramètres!$B$7-Paramètres!$B$8)*Paramètres!$B$9*D150*1000)</f>
        <v>255</v>
      </c>
      <c r="F150">
        <f>IF(E150="","",Paramètres!$B$10*E150)</f>
        <v>140.25</v>
      </c>
      <c r="G150" s="5">
        <v>0</v>
      </c>
      <c r="H150" s="5">
        <v>2.7210000000000001</v>
      </c>
      <c r="I150" s="5">
        <v>0</v>
      </c>
      <c r="J150">
        <f>IF(B150="","",IF(B150&lt;=Paramètres!$B$13,Paramètres!$B$17,IF(B150&lt;=Paramètres!$B$13+Paramètres!$B$14,Paramètres!$B$17 + (Paramètres!$B$18-Paramètres!$B$17)*(B150-Paramètres!$B$13)/Paramètres!$B$14,IF(B150&lt;=Paramètres!$B$13+Paramètres!$B$14+Paramètres!$B$15,Paramètres!$B$18,IF(B150&lt;=Paramètres!$B$13+Paramètres!$B$14+Paramètres!$B$15+Paramètres!$B$16,Paramètres!$B$18 + (Paramètres!$B$19-Paramètres!$B$18)*(B150-(Paramètres!$B$13+Paramètres!$B$14+Paramètres!$B$15))/Paramètres!$B$16,Paramètres!$B$19)))))</f>
        <v>0.72749999999999992</v>
      </c>
      <c r="K150">
        <f t="shared" si="18"/>
        <v>1.9795274999999999</v>
      </c>
      <c r="L150" s="6">
        <f t="shared" si="23"/>
        <v>67.192219786037285</v>
      </c>
      <c r="M150" s="6">
        <f t="shared" si="24"/>
        <v>187.8077802139627</v>
      </c>
      <c r="N150">
        <f t="shared" si="25"/>
        <v>0.5855531136038109</v>
      </c>
      <c r="O150">
        <f t="shared" si="26"/>
        <v>1.1591184910893677</v>
      </c>
      <c r="P150" s="6">
        <f t="shared" si="19"/>
        <v>66.033101294947912</v>
      </c>
      <c r="Q150" t="str">
        <f t="shared" si="27"/>
        <v>Oui</v>
      </c>
      <c r="R150" t="str">
        <f t="shared" si="28"/>
        <v>Non</v>
      </c>
    </row>
    <row r="151" spans="1:18" x14ac:dyDescent="0.25">
      <c r="A151" s="4">
        <f t="shared" si="20"/>
        <v>38971</v>
      </c>
      <c r="B151">
        <f>IF(B150+1 &gt;Paramètres!$B$6,"",B150+1)</f>
        <v>149</v>
      </c>
      <c r="C151" t="str">
        <f>IF(B151="","",IF(B151&lt;=Paramètres!$B$13,"Initiale",IF(B151&lt;=Paramètres!$B$13+Paramètres!$B$14,"Développement",IF(B151&lt;=Paramètres!$B$13+Paramètres!$B$14+Paramètres!$B$15,"Milieu",IF(B151&lt;=Paramètres!$B$13+Paramètres!$B$14+Paramètres!$B$15+Paramètres!$B$16,"Fin","Après récolte")))))</f>
        <v>Fin</v>
      </c>
      <c r="D151" s="6">
        <f>IF(B151="","",IF(B151&lt;=Paramètres!$B$13+Paramètres!$B$14,Paramètres!$B$11 + (Paramètres!$B$12-Paramètres!$B$11)*MAX(0,B151)/(Paramètres!$B$13+Paramètres!$B$14),Paramètres!$B$12))</f>
        <v>1.5</v>
      </c>
      <c r="E151" s="6">
        <f>IF(D151="","",(Paramètres!$B$7-Paramètres!$B$8)*Paramètres!$B$9*D151*1000)</f>
        <v>255</v>
      </c>
      <c r="F151">
        <f>IF(E151="","",Paramètres!$B$10*E151)</f>
        <v>140.25</v>
      </c>
      <c r="G151" s="5">
        <v>9.4659999999999993</v>
      </c>
      <c r="H151" s="5">
        <v>3.5169999999999999</v>
      </c>
      <c r="I151" s="5">
        <v>0</v>
      </c>
      <c r="J151">
        <f>IF(B151="","",IF(B151&lt;=Paramètres!$B$13,Paramètres!$B$17,IF(B151&lt;=Paramètres!$B$13+Paramètres!$B$14,Paramètres!$B$17 + (Paramètres!$B$18-Paramètres!$B$17)*(B151-Paramètres!$B$13)/Paramètres!$B$14,IF(B151&lt;=Paramètres!$B$13+Paramètres!$B$14+Paramètres!$B$15,Paramètres!$B$18,IF(B151&lt;=Paramètres!$B$13+Paramètres!$B$14+Paramètres!$B$15+Paramètres!$B$16,Paramètres!$B$18 + (Paramètres!$B$19-Paramètres!$B$18)*(B151-(Paramètres!$B$13+Paramètres!$B$14+Paramètres!$B$15))/Paramètres!$B$16,Paramètres!$B$19)))))</f>
        <v>0.71374999999999988</v>
      </c>
      <c r="K151">
        <f t="shared" si="18"/>
        <v>2.5102587499999993</v>
      </c>
      <c r="L151" s="6">
        <f t="shared" si="23"/>
        <v>66.033101294947912</v>
      </c>
      <c r="M151" s="6">
        <f t="shared" si="24"/>
        <v>188.96689870505207</v>
      </c>
      <c r="N151">
        <f t="shared" si="25"/>
        <v>0.57545186313680108</v>
      </c>
      <c r="O151">
        <f t="shared" si="26"/>
        <v>1.444533074642957</v>
      </c>
      <c r="P151" s="6">
        <f t="shared" si="19"/>
        <v>74.054568220304944</v>
      </c>
      <c r="Q151" t="str">
        <f t="shared" si="27"/>
        <v>Oui</v>
      </c>
      <c r="R151" t="str">
        <f t="shared" si="28"/>
        <v>Non</v>
      </c>
    </row>
    <row r="152" spans="1:18" x14ac:dyDescent="0.25">
      <c r="A152" s="4">
        <f t="shared" si="20"/>
        <v>38972</v>
      </c>
      <c r="B152">
        <f>IF(B151+1 &gt;Paramètres!$B$6,"",B151+1)</f>
        <v>150</v>
      </c>
      <c r="C152" t="str">
        <f>IF(B152="","",IF(B152&lt;=Paramètres!$B$13,"Initiale",IF(B152&lt;=Paramètres!$B$13+Paramètres!$B$14,"Développement",IF(B152&lt;=Paramètres!$B$13+Paramètres!$B$14+Paramètres!$B$15,"Milieu",IF(B152&lt;=Paramètres!$B$13+Paramètres!$B$14+Paramètres!$B$15+Paramètres!$B$16,"Fin","Après récolte")))))</f>
        <v>Fin</v>
      </c>
      <c r="D152" s="6">
        <f>IF(B152="","",IF(B152&lt;=Paramètres!$B$13+Paramètres!$B$14,Paramètres!$B$11 + (Paramètres!$B$12-Paramètres!$B$11)*MAX(0,B152)/(Paramètres!$B$13+Paramètres!$B$14),Paramètres!$B$12))</f>
        <v>1.5</v>
      </c>
      <c r="E152" s="6">
        <f>IF(D152="","",(Paramètres!$B$7-Paramètres!$B$8)*Paramètres!$B$9*D152*1000)</f>
        <v>255</v>
      </c>
      <c r="F152">
        <f>IF(E152="","",Paramètres!$B$10*E152)</f>
        <v>140.25</v>
      </c>
      <c r="G152" s="5">
        <v>0</v>
      </c>
      <c r="H152" s="5">
        <v>2.234</v>
      </c>
      <c r="I152" s="5">
        <v>0</v>
      </c>
      <c r="J152">
        <f>IF(B152="","",IF(B152&lt;=Paramètres!$B$13,Paramètres!$B$17,IF(B152&lt;=Paramètres!$B$13+Paramètres!$B$14,Paramètres!$B$17 + (Paramètres!$B$18-Paramètres!$B$17)*(B152-Paramètres!$B$13)/Paramètres!$B$14,IF(B152&lt;=Paramètres!$B$13+Paramètres!$B$14+Paramètres!$B$15,Paramètres!$B$18,IF(B152&lt;=Paramètres!$B$13+Paramètres!$B$14+Paramètres!$B$15+Paramètres!$B$16,Paramètres!$B$18 + (Paramètres!$B$19-Paramètres!$B$18)*(B152-(Paramètres!$B$13+Paramètres!$B$14+Paramètres!$B$15))/Paramètres!$B$16,Paramètres!$B$19)))))</f>
        <v>0.7</v>
      </c>
      <c r="K152">
        <f t="shared" si="18"/>
        <v>1.5637999999999999</v>
      </c>
      <c r="L152" s="6">
        <f t="shared" si="23"/>
        <v>74.054568220304944</v>
      </c>
      <c r="M152" s="6">
        <f t="shared" si="24"/>
        <v>180.94543177969507</v>
      </c>
      <c r="N152">
        <f t="shared" si="25"/>
        <v>0.6453557143381693</v>
      </c>
      <c r="O152">
        <f t="shared" si="26"/>
        <v>1.009207266082029</v>
      </c>
      <c r="P152" s="6">
        <f t="shared" si="19"/>
        <v>73.045360954222915</v>
      </c>
      <c r="Q152" t="str">
        <f t="shared" si="27"/>
        <v>Oui</v>
      </c>
      <c r="R152" t="str">
        <f t="shared" si="28"/>
        <v>Non</v>
      </c>
    </row>
    <row r="153" spans="1:18" x14ac:dyDescent="0.25">
      <c r="A153" s="4" t="str">
        <f t="shared" si="20"/>
        <v/>
      </c>
      <c r="B153" t="str">
        <f>IF(B152+1 &gt;Paramètres!$B$6,"",B152+1)</f>
        <v/>
      </c>
      <c r="C153" t="str">
        <f>IF(B153="","",IF(B153&lt;=Paramètres!$B$13,"Initiale",IF(B153&lt;=Paramètres!$B$13+Paramètres!$B$14,"Développement",IF(B153&lt;=Paramètres!$B$13+Paramètres!$B$14+Paramètres!$B$15,"Milieu",IF(B153&lt;=Paramètres!$B$13+Paramètres!$B$14+Paramètres!$B$15+Paramètres!$B$16,"Fin","Après récolte")))))</f>
        <v/>
      </c>
      <c r="D153" s="6" t="str">
        <f>IF(B153="","",IF(B153&lt;=Paramètres!$B$13+Paramètres!$B$14,Paramètres!$B$11 + (Paramètres!$B$12-Paramètres!$B$11)*MAX(0,B153)/(Paramètres!$B$13+Paramètres!$B$14),Paramètres!$B$12))</f>
        <v/>
      </c>
      <c r="E153" s="6" t="str">
        <f>IF(D153="","",(Paramètres!$B$7-Paramètres!$B$8)*Paramètres!$B$9*D153*1000)</f>
        <v/>
      </c>
      <c r="F153" t="str">
        <f>IF(E153="","",Paramètres!$B$10*E153)</f>
        <v/>
      </c>
      <c r="G153" s="5"/>
      <c r="H153" s="5"/>
      <c r="I153" s="5"/>
      <c r="K153" t="str">
        <f t="shared" si="18"/>
        <v/>
      </c>
      <c r="L153" s="6"/>
      <c r="M153" s="6"/>
      <c r="P153" s="6"/>
    </row>
    <row r="154" spans="1:18" x14ac:dyDescent="0.25">
      <c r="A154" s="4"/>
      <c r="D154" s="6"/>
      <c r="E154" s="6"/>
      <c r="G154" s="5"/>
      <c r="H154" s="5"/>
      <c r="I154" s="5"/>
      <c r="P154" s="6"/>
    </row>
    <row r="155" spans="1:18" x14ac:dyDescent="0.25">
      <c r="A155" s="4"/>
      <c r="D155" s="6"/>
      <c r="E155" s="6"/>
      <c r="G155" s="5"/>
      <c r="H155" s="5"/>
      <c r="I155" s="5"/>
      <c r="P155" s="6"/>
    </row>
    <row r="156" spans="1:18" x14ac:dyDescent="0.25">
      <c r="A156" s="4"/>
      <c r="D156" s="6"/>
      <c r="E156" s="6"/>
      <c r="G156" s="5"/>
      <c r="H156" s="5"/>
      <c r="I156" s="5"/>
      <c r="P156" s="6"/>
    </row>
    <row r="157" spans="1:18" x14ac:dyDescent="0.25">
      <c r="A157" s="4"/>
      <c r="D157" s="6"/>
      <c r="E157" s="6"/>
      <c r="G157" s="5"/>
      <c r="H157" s="5"/>
      <c r="I157" s="5"/>
      <c r="P157" s="6"/>
    </row>
    <row r="158" spans="1:18" x14ac:dyDescent="0.25">
      <c r="A158" s="4"/>
      <c r="D158" s="6"/>
      <c r="E158" s="6"/>
      <c r="G158" s="5"/>
      <c r="H158" s="5"/>
      <c r="I158" s="5"/>
      <c r="P158" s="6"/>
    </row>
    <row r="159" spans="1:18" x14ac:dyDescent="0.25">
      <c r="A159" s="4"/>
      <c r="D159" s="6"/>
      <c r="E159" s="6"/>
      <c r="G159" s="5"/>
      <c r="H159" s="5"/>
      <c r="I159" s="5"/>
      <c r="P159" s="6"/>
    </row>
    <row r="160" spans="1:18" x14ac:dyDescent="0.25">
      <c r="A160" s="4"/>
      <c r="D160" s="6"/>
      <c r="E160" s="6"/>
      <c r="G160" s="5"/>
      <c r="H160" s="5"/>
      <c r="I160" s="5"/>
      <c r="P160" s="6"/>
    </row>
    <row r="161" spans="1:16" x14ac:dyDescent="0.25">
      <c r="A161" s="4"/>
      <c r="D161" s="6"/>
      <c r="E161" s="6"/>
      <c r="G161" s="5"/>
      <c r="H161" s="5"/>
      <c r="I161" s="5"/>
      <c r="P161" s="6"/>
    </row>
    <row r="162" spans="1:16" x14ac:dyDescent="0.25">
      <c r="A162" s="4"/>
      <c r="D162" s="6"/>
      <c r="E162" s="6"/>
      <c r="G162" s="5"/>
      <c r="H162" s="5"/>
      <c r="I162" s="5"/>
      <c r="P162" s="6"/>
    </row>
    <row r="163" spans="1:16" x14ac:dyDescent="0.25">
      <c r="A163" s="4"/>
      <c r="D163" s="6"/>
      <c r="E163" s="6"/>
      <c r="G163" s="5"/>
      <c r="H163" s="5"/>
      <c r="I163" s="5"/>
      <c r="P163" s="6"/>
    </row>
    <row r="164" spans="1:16" x14ac:dyDescent="0.25">
      <c r="A164" s="4"/>
      <c r="D164" s="6"/>
      <c r="E164" s="6"/>
      <c r="G164" s="5"/>
      <c r="H164" s="5"/>
      <c r="I164" s="5"/>
      <c r="P164" s="6"/>
    </row>
    <row r="165" spans="1:16" x14ac:dyDescent="0.25">
      <c r="A165" s="4"/>
      <c r="D165" s="6"/>
      <c r="E165" s="6"/>
      <c r="G165" s="5"/>
      <c r="H165" s="5"/>
      <c r="I165" s="5"/>
      <c r="P165" s="6"/>
    </row>
    <row r="166" spans="1:16" x14ac:dyDescent="0.25">
      <c r="A166" s="4"/>
      <c r="D166" s="6"/>
      <c r="E166" s="6"/>
      <c r="G166" s="5"/>
      <c r="H166" s="5"/>
      <c r="I166" s="5"/>
      <c r="P166" s="6"/>
    </row>
    <row r="167" spans="1:16" x14ac:dyDescent="0.25">
      <c r="A167" s="4"/>
      <c r="D167" s="6"/>
      <c r="E167" s="6"/>
      <c r="G167" s="5"/>
      <c r="H167" s="5"/>
      <c r="I167" s="5"/>
      <c r="P167" s="6"/>
    </row>
    <row r="168" spans="1:16" x14ac:dyDescent="0.25">
      <c r="A168" s="4"/>
      <c r="D168" s="6"/>
      <c r="E168" s="6"/>
      <c r="G168" s="5"/>
      <c r="H168" s="5"/>
      <c r="I168" s="5"/>
      <c r="P168" s="6"/>
    </row>
    <row r="169" spans="1:16" x14ac:dyDescent="0.25">
      <c r="A169" s="4"/>
      <c r="D169" s="6"/>
      <c r="E169" s="6"/>
      <c r="G169" s="5"/>
      <c r="H169" s="5"/>
      <c r="I169" s="5"/>
      <c r="P169" s="6"/>
    </row>
    <row r="170" spans="1:16" x14ac:dyDescent="0.25">
      <c r="A170" s="4"/>
      <c r="D170" s="6"/>
      <c r="E170" s="6"/>
      <c r="G170" s="5"/>
      <c r="H170" s="5"/>
      <c r="I170" s="5"/>
      <c r="P170" s="6"/>
    </row>
    <row r="171" spans="1:16" x14ac:dyDescent="0.25">
      <c r="A171" s="4"/>
      <c r="D171" s="6"/>
      <c r="E171" s="6"/>
      <c r="G171" s="5"/>
      <c r="H171" s="5"/>
      <c r="I171" s="5"/>
      <c r="P171" s="6"/>
    </row>
    <row r="172" spans="1:16" x14ac:dyDescent="0.25">
      <c r="A172" s="4"/>
      <c r="D172" s="6"/>
      <c r="E172" s="6"/>
      <c r="G172" s="5"/>
      <c r="H172" s="5"/>
      <c r="I172" s="5"/>
      <c r="P172" s="6"/>
    </row>
    <row r="173" spans="1:16" x14ac:dyDescent="0.25">
      <c r="A173" s="4"/>
      <c r="D173" s="6"/>
      <c r="E173" s="6"/>
      <c r="G173" s="5"/>
      <c r="H173" s="5"/>
      <c r="I173" s="5"/>
      <c r="P173" s="6"/>
    </row>
    <row r="174" spans="1:16" x14ac:dyDescent="0.25">
      <c r="A174" s="4"/>
      <c r="D174" s="6"/>
      <c r="E174" s="6"/>
      <c r="G174" s="5"/>
      <c r="H174" s="5"/>
      <c r="I174" s="5"/>
      <c r="P174" s="6"/>
    </row>
    <row r="175" spans="1:16" x14ac:dyDescent="0.25">
      <c r="A175" s="4"/>
      <c r="D175" s="6"/>
      <c r="E175" s="6"/>
      <c r="G175" s="5"/>
      <c r="H175" s="5"/>
      <c r="I175" s="5"/>
      <c r="P175" s="6"/>
    </row>
    <row r="176" spans="1:16" x14ac:dyDescent="0.25">
      <c r="A176" s="4"/>
      <c r="D176" s="6"/>
      <c r="E176" s="6"/>
      <c r="G176" s="5"/>
      <c r="H176" s="5"/>
      <c r="I176" s="5"/>
      <c r="P176" s="6"/>
    </row>
    <row r="177" spans="1:16" x14ac:dyDescent="0.25">
      <c r="A177" s="4"/>
      <c r="D177" s="6"/>
      <c r="E177" s="6"/>
      <c r="G177" s="5"/>
      <c r="H177" s="5"/>
      <c r="I177" s="5"/>
      <c r="P177" s="6"/>
    </row>
    <row r="178" spans="1:16" x14ac:dyDescent="0.25">
      <c r="A178" s="4"/>
      <c r="D178" s="6"/>
      <c r="E178" s="6"/>
      <c r="G178" s="5"/>
      <c r="H178" s="5"/>
      <c r="I178" s="5"/>
      <c r="P178" s="6"/>
    </row>
    <row r="179" spans="1:16" x14ac:dyDescent="0.25">
      <c r="A179" s="4"/>
      <c r="D179" s="6"/>
      <c r="E179" s="6"/>
      <c r="G179" s="5"/>
      <c r="H179" s="5"/>
      <c r="I179" s="5"/>
      <c r="P179" s="6"/>
    </row>
    <row r="180" spans="1:16" x14ac:dyDescent="0.25">
      <c r="A180" s="4"/>
      <c r="D180" s="6"/>
      <c r="E180" s="6"/>
      <c r="G180" s="5"/>
      <c r="H180" s="5"/>
      <c r="I180" s="5"/>
      <c r="P180" s="6"/>
    </row>
    <row r="181" spans="1:16" x14ac:dyDescent="0.25">
      <c r="A181" s="4"/>
      <c r="D181" s="6"/>
      <c r="E181" s="6"/>
      <c r="G181" s="5"/>
      <c r="H181" s="5"/>
      <c r="I181" s="5"/>
      <c r="P181" s="6"/>
    </row>
    <row r="182" spans="1:16" x14ac:dyDescent="0.25">
      <c r="A182" s="4"/>
      <c r="D182" s="6"/>
      <c r="E182" s="6"/>
      <c r="G182" s="5"/>
      <c r="H182" s="5"/>
      <c r="I182" s="5"/>
      <c r="P182" s="6"/>
    </row>
    <row r="183" spans="1:16" x14ac:dyDescent="0.25">
      <c r="A183" s="4"/>
      <c r="D183" s="6"/>
      <c r="E183" s="6"/>
      <c r="G183" s="5"/>
      <c r="H183" s="5"/>
      <c r="I183" s="5"/>
      <c r="P183" s="6"/>
    </row>
    <row r="184" spans="1:16" x14ac:dyDescent="0.25">
      <c r="A184" s="4"/>
      <c r="D184" s="6"/>
      <c r="E184" s="6"/>
      <c r="G184" s="5"/>
      <c r="H184" s="5"/>
      <c r="I184" s="5"/>
      <c r="P184" s="6"/>
    </row>
    <row r="185" spans="1:16" x14ac:dyDescent="0.25">
      <c r="A185" s="4"/>
      <c r="D185" s="6"/>
      <c r="E185" s="6"/>
      <c r="G185" s="5"/>
      <c r="H185" s="5"/>
      <c r="I185" s="5"/>
      <c r="P185" s="6"/>
    </row>
    <row r="186" spans="1:16" x14ac:dyDescent="0.25">
      <c r="A186" s="4"/>
      <c r="D186" s="6"/>
      <c r="E186" s="6"/>
      <c r="G186" s="5"/>
      <c r="H186" s="5"/>
      <c r="I186" s="5"/>
      <c r="P186" s="6"/>
    </row>
    <row r="187" spans="1:16" x14ac:dyDescent="0.25">
      <c r="A187" s="4"/>
      <c r="D187" s="6"/>
      <c r="E187" s="6"/>
      <c r="G187" s="5"/>
      <c r="H187" s="5"/>
      <c r="I187" s="5"/>
      <c r="P187" s="6"/>
    </row>
    <row r="188" spans="1:16" x14ac:dyDescent="0.25">
      <c r="A188" s="4"/>
      <c r="D188" s="6"/>
      <c r="E188" s="6"/>
      <c r="G188" s="5"/>
      <c r="H188" s="5"/>
      <c r="I188" s="5"/>
      <c r="P188" s="6"/>
    </row>
    <row r="189" spans="1:16" x14ac:dyDescent="0.25">
      <c r="A189" s="4"/>
      <c r="D189" s="6"/>
      <c r="E189" s="6"/>
      <c r="G189" s="5"/>
      <c r="H189" s="5"/>
      <c r="I189" s="5"/>
      <c r="P189" s="6"/>
    </row>
    <row r="190" spans="1:16" x14ac:dyDescent="0.25">
      <c r="A190" s="4"/>
      <c r="D190" s="6"/>
      <c r="E190" s="6"/>
      <c r="G190" s="5"/>
      <c r="H190" s="5"/>
      <c r="I190" s="5"/>
      <c r="P190" s="6"/>
    </row>
    <row r="191" spans="1:16" x14ac:dyDescent="0.25">
      <c r="A191" s="4"/>
      <c r="D191" s="6"/>
      <c r="E191" s="6"/>
      <c r="G191" s="5"/>
      <c r="H191" s="5"/>
      <c r="I191" s="5"/>
      <c r="P191" s="6"/>
    </row>
    <row r="192" spans="1:16" x14ac:dyDescent="0.25">
      <c r="A192" s="4"/>
      <c r="D192" s="6"/>
      <c r="E192" s="6"/>
      <c r="G192" s="5"/>
      <c r="H192" s="5"/>
      <c r="I192" s="5"/>
      <c r="P192" s="6"/>
    </row>
    <row r="193" spans="1:16" x14ac:dyDescent="0.25">
      <c r="A193" s="4"/>
      <c r="D193" s="6"/>
      <c r="E193" s="6"/>
      <c r="G193" s="5"/>
      <c r="H193" s="5"/>
      <c r="I193" s="5"/>
      <c r="P193" s="6"/>
    </row>
    <row r="194" spans="1:16" x14ac:dyDescent="0.25">
      <c r="A194" s="4"/>
      <c r="D194" s="6"/>
      <c r="E194" s="6"/>
      <c r="G194" s="5"/>
      <c r="H194" s="5"/>
      <c r="I194" s="5"/>
      <c r="P194" s="6"/>
    </row>
    <row r="195" spans="1:16" x14ac:dyDescent="0.25">
      <c r="A195" s="4"/>
      <c r="D195" s="6"/>
      <c r="E195" s="6"/>
      <c r="G195" s="5"/>
      <c r="H195" s="5"/>
      <c r="I195" s="5"/>
      <c r="P195" s="6"/>
    </row>
    <row r="196" spans="1:16" x14ac:dyDescent="0.25">
      <c r="A196" s="4"/>
      <c r="D196" s="6"/>
      <c r="E196" s="6"/>
      <c r="G196" s="5"/>
      <c r="H196" s="5"/>
      <c r="I196" s="5"/>
      <c r="P196" s="6"/>
    </row>
    <row r="197" spans="1:16" x14ac:dyDescent="0.25">
      <c r="A197" s="4"/>
      <c r="D197" s="6"/>
      <c r="E197" s="6"/>
      <c r="G197" s="5"/>
      <c r="H197" s="5"/>
      <c r="I197" s="5"/>
      <c r="P197" s="6"/>
    </row>
    <row r="198" spans="1:16" x14ac:dyDescent="0.25">
      <c r="A198" s="4"/>
      <c r="D198" s="6"/>
      <c r="E198" s="6"/>
      <c r="G198" s="5"/>
      <c r="H198" s="5"/>
      <c r="I198" s="5"/>
      <c r="P198" s="6"/>
    </row>
    <row r="199" spans="1:16" x14ac:dyDescent="0.25">
      <c r="A199" s="4"/>
      <c r="D199" s="6"/>
      <c r="E199" s="6"/>
      <c r="G199" s="5"/>
      <c r="H199" s="5"/>
      <c r="I199" s="5"/>
      <c r="P199" s="6"/>
    </row>
    <row r="200" spans="1:16" x14ac:dyDescent="0.25">
      <c r="A200" s="4"/>
      <c r="D200" s="6"/>
      <c r="E200" s="6"/>
      <c r="G200" s="5"/>
      <c r="H200" s="5"/>
      <c r="I200" s="5"/>
      <c r="P200" s="6"/>
    </row>
    <row r="201" spans="1:16" x14ac:dyDescent="0.25">
      <c r="A201" s="4"/>
      <c r="D201" s="6"/>
      <c r="E201" s="6"/>
      <c r="G201" s="5"/>
      <c r="H201" s="5"/>
      <c r="I201" s="5"/>
      <c r="P201" s="6"/>
    </row>
    <row r="202" spans="1:16" x14ac:dyDescent="0.25">
      <c r="A202" s="4"/>
      <c r="D202" s="6"/>
      <c r="E202" s="6"/>
      <c r="G202" s="5"/>
      <c r="H202" s="5"/>
      <c r="I202" s="5"/>
      <c r="P202" s="6"/>
    </row>
    <row r="203" spans="1:16" x14ac:dyDescent="0.25">
      <c r="A203" s="4"/>
      <c r="D203" s="6"/>
      <c r="E203" s="6"/>
      <c r="G203" s="5"/>
      <c r="H203" s="5"/>
      <c r="I203" s="5"/>
      <c r="P203" s="6"/>
    </row>
    <row r="204" spans="1:16" x14ac:dyDescent="0.25">
      <c r="A204" s="4"/>
      <c r="D204" s="6"/>
      <c r="E204" s="6"/>
      <c r="G204" s="5"/>
      <c r="H204" s="5"/>
      <c r="I204" s="5"/>
      <c r="P204" s="6"/>
    </row>
    <row r="205" spans="1:16" x14ac:dyDescent="0.25">
      <c r="A205" s="4"/>
      <c r="D205" s="6"/>
      <c r="E205" s="6"/>
      <c r="G205" s="5"/>
      <c r="H205" s="5"/>
      <c r="I205" s="5"/>
      <c r="P205" s="6"/>
    </row>
    <row r="206" spans="1:16" x14ac:dyDescent="0.25">
      <c r="A206" s="4"/>
      <c r="D206" s="6"/>
      <c r="E206" s="6"/>
      <c r="G206" s="5"/>
      <c r="H206" s="5"/>
      <c r="I206" s="5"/>
      <c r="P206" s="6"/>
    </row>
    <row r="207" spans="1:16" x14ac:dyDescent="0.25">
      <c r="A207" s="4"/>
      <c r="D207" s="6"/>
      <c r="E207" s="6"/>
      <c r="G207" s="5"/>
      <c r="H207" s="5"/>
      <c r="I207" s="5"/>
      <c r="P207" s="6"/>
    </row>
    <row r="208" spans="1:16" x14ac:dyDescent="0.25">
      <c r="A208" s="4"/>
      <c r="D208" s="6"/>
      <c r="E208" s="6"/>
      <c r="G208" s="5"/>
      <c r="H208" s="5"/>
      <c r="I208" s="5"/>
      <c r="P208" s="6"/>
    </row>
    <row r="209" spans="1:16" x14ac:dyDescent="0.25">
      <c r="A209" s="4"/>
      <c r="D209" s="6"/>
      <c r="E209" s="6"/>
      <c r="G209" s="5"/>
      <c r="H209" s="5"/>
      <c r="I209" s="5"/>
      <c r="P209" s="6"/>
    </row>
    <row r="210" spans="1:16" x14ac:dyDescent="0.25">
      <c r="A210" s="4"/>
      <c r="D210" s="6"/>
      <c r="E210" s="6"/>
      <c r="G210" s="5"/>
      <c r="H210" s="5"/>
      <c r="I210" s="5"/>
      <c r="P210" s="6"/>
    </row>
    <row r="211" spans="1:16" x14ac:dyDescent="0.25">
      <c r="A211" s="4"/>
      <c r="D211" s="6"/>
      <c r="E211" s="6"/>
      <c r="G211" s="5"/>
      <c r="H211" s="5"/>
      <c r="I211" s="5"/>
      <c r="P211" s="6"/>
    </row>
    <row r="212" spans="1:16" x14ac:dyDescent="0.25">
      <c r="A212" s="4"/>
      <c r="D212" s="6"/>
      <c r="E212" s="6"/>
      <c r="G212" s="5"/>
      <c r="H212" s="5"/>
      <c r="I212" s="5"/>
      <c r="P212" s="6"/>
    </row>
    <row r="213" spans="1:16" x14ac:dyDescent="0.25">
      <c r="A213" s="4"/>
      <c r="D213" s="6"/>
      <c r="E213" s="6"/>
      <c r="G213" s="5"/>
      <c r="H213" s="5"/>
      <c r="I213" s="5"/>
      <c r="P213" s="6"/>
    </row>
    <row r="214" spans="1:16" x14ac:dyDescent="0.25">
      <c r="A214" s="4"/>
      <c r="D214" s="6"/>
      <c r="E214" s="6"/>
      <c r="G214" s="5"/>
      <c r="H214" s="5"/>
      <c r="I214" s="5"/>
      <c r="P214" s="6"/>
    </row>
    <row r="215" spans="1:16" x14ac:dyDescent="0.25">
      <c r="A215" s="4"/>
      <c r="D215" s="6"/>
      <c r="E215" s="6"/>
      <c r="G215" s="5"/>
      <c r="H215" s="5"/>
      <c r="I215" s="5"/>
      <c r="P215" s="6"/>
    </row>
    <row r="216" spans="1:16" x14ac:dyDescent="0.25">
      <c r="A216" s="4"/>
      <c r="D216" s="6"/>
      <c r="E216" s="6"/>
      <c r="G216" s="5"/>
      <c r="H216" s="5"/>
      <c r="I216" s="5"/>
      <c r="P216" s="6"/>
    </row>
    <row r="217" spans="1:16" x14ac:dyDescent="0.25">
      <c r="A217" s="4"/>
      <c r="D217" s="6"/>
      <c r="E217" s="6"/>
      <c r="G217" s="5"/>
      <c r="H217" s="5"/>
      <c r="I217" s="5"/>
      <c r="P217" s="6"/>
    </row>
    <row r="218" spans="1:16" x14ac:dyDescent="0.25">
      <c r="A218" s="4"/>
      <c r="D218" s="6"/>
      <c r="E218" s="6"/>
      <c r="G218" s="5"/>
      <c r="H218" s="5"/>
      <c r="I218" s="5"/>
      <c r="P218" s="6"/>
    </row>
    <row r="219" spans="1:16" x14ac:dyDescent="0.25">
      <c r="A219" s="4"/>
      <c r="D219" s="6"/>
      <c r="E219" s="6"/>
      <c r="G219" s="5"/>
      <c r="H219" s="5"/>
      <c r="I219" s="5"/>
      <c r="P219" s="6"/>
    </row>
    <row r="220" spans="1:16" x14ac:dyDescent="0.25">
      <c r="A220" s="4"/>
      <c r="D220" s="6"/>
      <c r="E220" s="6"/>
      <c r="G220" s="5"/>
      <c r="H220" s="5"/>
      <c r="I220" s="5"/>
      <c r="P220" s="6"/>
    </row>
    <row r="221" spans="1:16" x14ac:dyDescent="0.25">
      <c r="A221" s="4"/>
      <c r="D221" s="6"/>
      <c r="E221" s="6"/>
      <c r="G221" s="5"/>
      <c r="H221" s="5"/>
      <c r="I221" s="5"/>
      <c r="P221" s="6"/>
    </row>
    <row r="222" spans="1:16" x14ac:dyDescent="0.25">
      <c r="A222" s="4"/>
      <c r="D222" s="6"/>
      <c r="E222" s="6"/>
      <c r="G222" s="5"/>
      <c r="H222" s="5"/>
      <c r="I222" s="5"/>
      <c r="P222" s="6"/>
    </row>
    <row r="223" spans="1:16" x14ac:dyDescent="0.25">
      <c r="A223" s="4"/>
      <c r="D223" s="6"/>
      <c r="E223" s="6"/>
      <c r="G223" s="5"/>
      <c r="H223" s="5"/>
      <c r="I223" s="5"/>
      <c r="P223" s="6"/>
    </row>
    <row r="224" spans="1:16" x14ac:dyDescent="0.25">
      <c r="A224" s="4"/>
      <c r="D224" s="6"/>
      <c r="E224" s="6"/>
      <c r="G224" s="5"/>
      <c r="H224" s="5"/>
      <c r="I224" s="5"/>
      <c r="P224" s="6"/>
    </row>
    <row r="225" spans="1:16" x14ac:dyDescent="0.25">
      <c r="A225" s="4"/>
      <c r="D225" s="6"/>
      <c r="E225" s="6"/>
      <c r="G225" s="5"/>
      <c r="H225" s="5"/>
      <c r="I225" s="5"/>
      <c r="P225" s="6"/>
    </row>
    <row r="226" spans="1:16" x14ac:dyDescent="0.25">
      <c r="A226" s="4"/>
      <c r="D226" s="6"/>
      <c r="E226" s="6"/>
      <c r="G226" s="5"/>
      <c r="H226" s="5"/>
      <c r="I226" s="5"/>
      <c r="P226" s="6"/>
    </row>
    <row r="227" spans="1:16" x14ac:dyDescent="0.25">
      <c r="A227" s="4"/>
      <c r="D227" s="6"/>
      <c r="E227" s="6"/>
      <c r="G227" s="5"/>
      <c r="H227" s="5"/>
      <c r="I227" s="5"/>
      <c r="P227" s="6"/>
    </row>
    <row r="228" spans="1:16" x14ac:dyDescent="0.25">
      <c r="A228" s="4"/>
      <c r="D228" s="6"/>
      <c r="E228" s="6"/>
      <c r="G228" s="5"/>
      <c r="H228" s="5"/>
      <c r="I228" s="5"/>
      <c r="P228" s="6"/>
    </row>
    <row r="229" spans="1:16" x14ac:dyDescent="0.25">
      <c r="A229" s="4"/>
      <c r="D229" s="6"/>
      <c r="E229" s="6"/>
      <c r="G229" s="5"/>
      <c r="H229" s="5"/>
      <c r="I229" s="5"/>
      <c r="P229" s="6"/>
    </row>
    <row r="230" spans="1:16" x14ac:dyDescent="0.25">
      <c r="A230" s="4"/>
      <c r="D230" s="6"/>
      <c r="E230" s="6"/>
      <c r="G230" s="5"/>
      <c r="H230" s="5"/>
      <c r="I230" s="5"/>
      <c r="P230" s="6"/>
    </row>
    <row r="231" spans="1:16" x14ac:dyDescent="0.25">
      <c r="A231" s="4"/>
      <c r="D231" s="6"/>
      <c r="E231" s="6"/>
      <c r="G231" s="5"/>
      <c r="H231" s="5"/>
      <c r="I231" s="5"/>
      <c r="P231" s="6"/>
    </row>
    <row r="232" spans="1:16" x14ac:dyDescent="0.25">
      <c r="A232" s="4"/>
      <c r="D232" s="6"/>
      <c r="E232" s="6"/>
      <c r="G232" s="5"/>
      <c r="H232" s="5"/>
      <c r="I232" s="5"/>
      <c r="P232" s="6"/>
    </row>
    <row r="233" spans="1:16" x14ac:dyDescent="0.25">
      <c r="A233" s="4"/>
      <c r="D233" s="6"/>
      <c r="E233" s="6"/>
      <c r="G233" s="5"/>
      <c r="H233" s="5"/>
      <c r="I233" s="5"/>
      <c r="P233" s="6"/>
    </row>
    <row r="234" spans="1:16" x14ac:dyDescent="0.25">
      <c r="A234" s="4"/>
      <c r="D234" s="6"/>
      <c r="E234" s="6"/>
      <c r="G234" s="5"/>
      <c r="H234" s="5"/>
      <c r="I234" s="5"/>
      <c r="P234" s="6"/>
    </row>
    <row r="235" spans="1:16" x14ac:dyDescent="0.25">
      <c r="A235" s="4"/>
      <c r="D235" s="6"/>
      <c r="E235" s="6"/>
      <c r="G235" s="5"/>
      <c r="H235" s="5"/>
      <c r="I235" s="5"/>
      <c r="P235" s="6"/>
    </row>
    <row r="236" spans="1:16" x14ac:dyDescent="0.25">
      <c r="A236" s="4"/>
      <c r="D236" s="6"/>
      <c r="E236" s="6"/>
      <c r="G236" s="5"/>
      <c r="H236" s="5"/>
      <c r="I236" s="5"/>
      <c r="P236" s="6"/>
    </row>
    <row r="237" spans="1:16" x14ac:dyDescent="0.25">
      <c r="A237" s="4"/>
      <c r="D237" s="6"/>
      <c r="E237" s="6"/>
      <c r="G237" s="5"/>
      <c r="H237" s="5"/>
      <c r="I237" s="5"/>
      <c r="P237" s="6"/>
    </row>
    <row r="238" spans="1:16" x14ac:dyDescent="0.25">
      <c r="A238" s="4"/>
      <c r="D238" s="6"/>
      <c r="E238" s="6"/>
      <c r="G238" s="5"/>
      <c r="H238" s="5"/>
      <c r="I238" s="5"/>
      <c r="P238" s="6"/>
    </row>
    <row r="239" spans="1:16" x14ac:dyDescent="0.25">
      <c r="A239" s="4"/>
      <c r="D239" s="6"/>
      <c r="E239" s="6"/>
      <c r="G239" s="5"/>
      <c r="H239" s="5"/>
      <c r="I239" s="5"/>
      <c r="P239" s="6"/>
    </row>
    <row r="240" spans="1:16" x14ac:dyDescent="0.25">
      <c r="A240" s="4"/>
      <c r="D240" s="6"/>
      <c r="E240" s="6"/>
      <c r="G240" s="5"/>
      <c r="H240" s="5"/>
      <c r="I240" s="5"/>
      <c r="P240" s="6"/>
    </row>
    <row r="241" spans="1:16" x14ac:dyDescent="0.25">
      <c r="A241" s="4"/>
      <c r="D241" s="6"/>
      <c r="E241" s="6"/>
      <c r="G241" s="5"/>
      <c r="H241" s="5"/>
      <c r="I241" s="5"/>
      <c r="P241" s="6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Paramètres</vt:lpstr>
      <vt:lpstr>Chroniques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Ludovic Oudin</cp:lastModifiedBy>
  <dcterms:created xsi:type="dcterms:W3CDTF">2025-08-18T13:52:55Z</dcterms:created>
  <dcterms:modified xsi:type="dcterms:W3CDTF">2025-08-20T11:25:08Z</dcterms:modified>
</cp:coreProperties>
</file>